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25\Procurement\COMMON\2025\2025DIAGONISMOI\2025DIAGONISMOI-GENIKOI\2025-2250ΚΑΘΑΡΙΟΤΗΤΑ\ΕΓΓΡΑΦΑ ΔΙΑΓΩΝΙΣΜΟΥ\ΣΥΝΗΜΜΕΝΑ ΓΙΑ ΕΣΗΔΗΣ &amp; WEBSITE\"/>
    </mc:Choice>
  </mc:AlternateContent>
  <xr:revisionPtr revIDLastSave="0" documentId="13_ncr:1_{1A551AF9-38C6-4001-83F4-54921561CA4E}" xr6:coauthVersionLast="36" xr6:coauthVersionMax="47" xr10:uidLastSave="{00000000-0000-0000-0000-000000000000}"/>
  <bookViews>
    <workbookView xWindow="0" yWindow="0" windowWidth="21600" windowHeight="8805" xr2:uid="{00000000-000D-0000-FFFF-FFFF00000000}"/>
  </bookViews>
  <sheets>
    <sheet name="Πίνακας Δ2 διακήρυξης" sheetId="18" r:id="rId1"/>
    <sheet name="Πίνακας Δ3 διακήρυξης" sheetId="16" r:id="rId2"/>
  </sheets>
  <definedNames>
    <definedName name="_xlnm.Print_Area" localSheetId="0">'Πίνακας Δ2 διακήρυξης'!$A$1:$P$60</definedName>
    <definedName name="_xlnm.Print_Area" localSheetId="1">'Πίνακας Δ3 διακήρυξης'!$A$1:$P$60</definedName>
    <definedName name="_xlnm.Print_Titles" localSheetId="0">'Πίνακας Δ2 διακήρυξης'!$1:$5</definedName>
    <definedName name="_xlnm.Print_Titles" localSheetId="1">'Πίνακας Δ3 διακήρυξης'!$1:$5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58" i="16" l="1"/>
  <c r="P53" i="16"/>
  <c r="I47" i="18" l="1"/>
  <c r="I47" i="16"/>
  <c r="H47" i="16"/>
  <c r="J47" i="16"/>
  <c r="P36" i="16"/>
  <c r="L9" i="16"/>
  <c r="L48" i="16" l="1"/>
  <c r="O47" i="16"/>
  <c r="N47" i="16"/>
  <c r="M47" i="16"/>
  <c r="G57" i="18" l="1"/>
  <c r="L57" i="18" s="1"/>
  <c r="P57" i="18" s="1"/>
  <c r="G56" i="18"/>
  <c r="L56" i="18" s="1"/>
  <c r="P56" i="18" s="1"/>
  <c r="G55" i="18"/>
  <c r="G54" i="18"/>
  <c r="L54" i="18" s="1"/>
  <c r="P54" i="18" s="1"/>
  <c r="L53" i="18"/>
  <c r="P53" i="18" s="1"/>
  <c r="L45" i="18"/>
  <c r="L44" i="18"/>
  <c r="L43" i="18"/>
  <c r="L38" i="18"/>
  <c r="L35" i="18"/>
  <c r="L32" i="18"/>
  <c r="L29" i="18"/>
  <c r="L27" i="18"/>
  <c r="L23" i="18"/>
  <c r="L21" i="18"/>
  <c r="L18" i="18"/>
  <c r="L8" i="18"/>
  <c r="O3" i="18"/>
  <c r="N3" i="18"/>
  <c r="M3" i="18"/>
  <c r="L55" i="18" l="1"/>
  <c r="P55" i="18" s="1"/>
  <c r="C47" i="18"/>
  <c r="L12" i="18"/>
  <c r="L15" i="18"/>
  <c r="L57" i="16" l="1"/>
  <c r="P57" i="16" s="1"/>
  <c r="G57" i="16"/>
  <c r="L56" i="16"/>
  <c r="P56" i="16" s="1"/>
  <c r="G56" i="16"/>
  <c r="L55" i="16"/>
  <c r="P55" i="16" s="1"/>
  <c r="G55" i="16"/>
  <c r="L54" i="16"/>
  <c r="P54" i="16" s="1"/>
  <c r="G54" i="16"/>
  <c r="L53" i="16"/>
  <c r="L46" i="16"/>
  <c r="L45" i="16"/>
  <c r="L44" i="16"/>
  <c r="L43" i="16"/>
  <c r="L42" i="16"/>
  <c r="L41" i="16"/>
  <c r="L39" i="16"/>
  <c r="L38" i="16"/>
  <c r="P38" i="16" s="1"/>
  <c r="L37" i="16"/>
  <c r="L35" i="16"/>
  <c r="L32" i="16"/>
  <c r="L29" i="16"/>
  <c r="L25" i="16"/>
  <c r="L24" i="16"/>
  <c r="L23" i="16"/>
  <c r="L22" i="16"/>
  <c r="L20" i="16"/>
  <c r="L21" i="16"/>
  <c r="L17" i="16"/>
  <c r="L16" i="16"/>
  <c r="L14" i="16"/>
  <c r="L11" i="16"/>
  <c r="L10" i="16"/>
  <c r="O3" i="16"/>
  <c r="N3" i="16"/>
  <c r="M3" i="16"/>
  <c r="P21" i="16" l="1"/>
  <c r="P24" i="16"/>
  <c r="P14" i="16"/>
  <c r="L34" i="16"/>
  <c r="P34" i="16" s="1"/>
  <c r="P37" i="16"/>
  <c r="P32" i="16"/>
  <c r="P43" i="16"/>
  <c r="P16" i="16"/>
  <c r="P25" i="16"/>
  <c r="L30" i="16"/>
  <c r="P30" i="16" s="1"/>
  <c r="P35" i="16"/>
  <c r="L40" i="16"/>
  <c r="P40" i="16" s="1"/>
  <c r="P29" i="16"/>
  <c r="P39" i="16"/>
  <c r="P46" i="16"/>
  <c r="P10" i="16"/>
  <c r="P20" i="16"/>
  <c r="L28" i="16"/>
  <c r="P28" i="16" s="1"/>
  <c r="L31" i="16"/>
  <c r="P31" i="16" s="1"/>
  <c r="L36" i="16"/>
  <c r="P41" i="16"/>
  <c r="P44" i="16"/>
  <c r="L7" i="16"/>
  <c r="P7" i="16" s="1"/>
  <c r="P11" i="16"/>
  <c r="P17" i="16"/>
  <c r="P22" i="16"/>
  <c r="L6" i="16"/>
  <c r="P6" i="16" s="1"/>
  <c r="P9" i="16"/>
  <c r="L13" i="16"/>
  <c r="P13" i="16" s="1"/>
  <c r="L18" i="16"/>
  <c r="P18" i="16" s="1"/>
  <c r="P23" i="16"/>
  <c r="L26" i="16"/>
  <c r="P26" i="16" s="1"/>
  <c r="P42" i="16"/>
  <c r="P45" i="16"/>
  <c r="L8" i="16"/>
  <c r="P8" i="16" s="1"/>
  <c r="L12" i="16"/>
  <c r="P12" i="16" s="1"/>
  <c r="L15" i="16"/>
  <c r="P15" i="16" s="1"/>
  <c r="L27" i="16"/>
  <c r="P27" i="16" s="1"/>
  <c r="L33" i="16"/>
  <c r="P33" i="16" s="1"/>
  <c r="C47" i="16"/>
  <c r="L19" i="16"/>
  <c r="P19" i="16" l="1"/>
  <c r="P47" i="16" s="1"/>
  <c r="L47" i="16"/>
  <c r="K47" i="16"/>
  <c r="G47" i="16"/>
  <c r="L58" i="16" l="1"/>
  <c r="P48" i="16"/>
  <c r="L40" i="18"/>
  <c r="P40" i="18" s="1"/>
  <c r="L33" i="18"/>
  <c r="P33" i="18" s="1"/>
  <c r="L24" i="18"/>
  <c r="P24" i="18" s="1"/>
  <c r="L13" i="18"/>
  <c r="P13" i="18" s="1"/>
  <c r="L31" i="18"/>
  <c r="P31" i="18" s="1"/>
  <c r="P23" i="18"/>
  <c r="L11" i="18"/>
  <c r="P11" i="18" s="1"/>
  <c r="P38" i="18"/>
  <c r="P29" i="18"/>
  <c r="P21" i="18"/>
  <c r="L39" i="18"/>
  <c r="P39" i="18" s="1"/>
  <c r="L30" i="18"/>
  <c r="P30" i="18" s="1"/>
  <c r="L22" i="18"/>
  <c r="P22" i="18" s="1"/>
  <c r="L9" i="18"/>
  <c r="P9" i="18" s="1"/>
  <c r="P43" i="18"/>
  <c r="L20" i="18"/>
  <c r="P20" i="18" s="1"/>
  <c r="P27" i="18"/>
  <c r="L28" i="18"/>
  <c r="P28" i="18" s="1"/>
  <c r="L19" i="18"/>
  <c r="P19" i="18" s="1"/>
  <c r="L37" i="18"/>
  <c r="P37" i="18" s="1"/>
  <c r="L26" i="18"/>
  <c r="P26" i="18" s="1"/>
  <c r="L17" i="18"/>
  <c r="P17" i="18" s="1"/>
  <c r="P35" i="18"/>
  <c r="P15" i="18"/>
  <c r="L46" i="18"/>
  <c r="P46" i="18" s="1"/>
  <c r="L42" i="18"/>
  <c r="P42" i="18" s="1"/>
  <c r="L36" i="18"/>
  <c r="P36" i="18" s="1"/>
  <c r="L25" i="18"/>
  <c r="P25" i="18" s="1"/>
  <c r="P45" i="18"/>
  <c r="L41" i="18"/>
  <c r="P41" i="18" s="1"/>
  <c r="L34" i="18"/>
  <c r="P34" i="18" s="1"/>
  <c r="L14" i="18"/>
  <c r="P14" i="18" s="1"/>
  <c r="P32" i="18"/>
  <c r="P12" i="18"/>
  <c r="H47" i="18" l="1"/>
  <c r="L6" i="18"/>
  <c r="L10" i="18"/>
  <c r="P10" i="18" s="1"/>
  <c r="J47" i="18"/>
  <c r="L7" i="18"/>
  <c r="P7" i="18" s="1"/>
  <c r="K47" i="18"/>
  <c r="L16" i="18"/>
  <c r="P16" i="18" s="1"/>
  <c r="G47" i="18"/>
  <c r="P8" i="18"/>
  <c r="O47" i="18"/>
  <c r="P18" i="18"/>
  <c r="N47" i="18"/>
  <c r="P44" i="18"/>
  <c r="M47" i="18"/>
  <c r="L48" i="18" l="1"/>
  <c r="P48" i="18" s="1"/>
  <c r="P58" i="18" s="1"/>
  <c r="P6" i="18"/>
  <c r="P47" i="18" s="1"/>
  <c r="L47" i="18"/>
  <c r="L58" i="18" l="1"/>
</calcChain>
</file>

<file path=xl/sharedStrings.xml><?xml version="1.0" encoding="utf-8"?>
<sst xmlns="http://schemas.openxmlformats.org/spreadsheetml/2006/main" count="325" uniqueCount="124">
  <si>
    <t>Εξώστες</t>
  </si>
  <si>
    <t>Περσίδες</t>
  </si>
  <si>
    <t>Υαλοπίνακες εξωτερικοί</t>
  </si>
  <si>
    <t>Αύλειος Χώρος</t>
  </si>
  <si>
    <t>Ημιυπαίθριοι χώροι</t>
  </si>
  <si>
    <t>Ανελκυστήρες</t>
  </si>
  <si>
    <t>Κυλικείο (κουζίνα)</t>
  </si>
  <si>
    <t>Κυλικείο (τραπεζαρία)</t>
  </si>
  <si>
    <t>Βιβλιοθήκη</t>
  </si>
  <si>
    <t>Αίθουσες Σεμιναρίων</t>
  </si>
  <si>
    <t>Αμφιθέατρο</t>
  </si>
  <si>
    <t>Μονάδα PET camera</t>
  </si>
  <si>
    <t>Διαδρομος επικοινωνίας ΜΖΠ</t>
  </si>
  <si>
    <t>Γραφεία εκτός εργαστηρίων</t>
  </si>
  <si>
    <t>ΚΑΘΑΡΕΣ ΕΠΙΦΑΝΕΙΕΣ (τ.μ.)</t>
  </si>
  <si>
    <t>ΚΑΤΗΓΟΡΙΕΣ ΧΩΡΩΝ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</si>
  <si>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</si>
  <si>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</si>
  <si>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</si>
  <si>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είκοσι δύο φορές το μήνα</t>
  </si>
  <si>
    <t>πέντε φορές το μήνα</t>
  </si>
  <si>
    <t>μία φορά το μήνα</t>
  </si>
  <si>
    <t>κάθε έξι μήνες</t>
  </si>
  <si>
    <t>κάθε δώδεκα μήνες</t>
  </si>
  <si>
    <t>Α/Α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</si>
  <si>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</si>
  <si>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</si>
  <si>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</si>
  <si>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</si>
  <si>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</si>
  <si>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</si>
  <si>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</si>
  <si>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</si>
  <si>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</si>
  <si>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</si>
  <si>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</si>
  <si>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β1)</t>
  </si>
  <si>
    <t>β2)</t>
  </si>
  <si>
    <t>β3)</t>
  </si>
  <si>
    <t>γ</t>
  </si>
  <si>
    <t>γ1)</t>
  </si>
  <si>
    <t>γ2)</t>
  </si>
  <si>
    <t>γ3)</t>
  </si>
  <si>
    <t>δ</t>
  </si>
  <si>
    <t>δ1)</t>
  </si>
  <si>
    <t>δ2)</t>
  </si>
  <si>
    <t>ε</t>
  </si>
  <si>
    <t>ε1)</t>
  </si>
  <si>
    <t>ε2)</t>
  </si>
  <si>
    <t>ε3)</t>
  </si>
  <si>
    <t>στ</t>
  </si>
  <si>
    <t>στ1)</t>
  </si>
  <si>
    <t>στ2)</t>
  </si>
  <si>
    <t>ζ</t>
  </si>
  <si>
    <t>ζ1)</t>
  </si>
  <si>
    <t>η</t>
  </si>
  <si>
    <t>η1)</t>
  </si>
  <si>
    <t>θ</t>
  </si>
  <si>
    <t>θ1)</t>
  </si>
  <si>
    <t>θ2)</t>
  </si>
  <si>
    <t>ι</t>
  </si>
  <si>
    <t>ι1)</t>
  </si>
  <si>
    <t>ι2)</t>
  </si>
  <si>
    <t>ια</t>
  </si>
  <si>
    <t>ια1)</t>
  </si>
  <si>
    <t>ια2)</t>
  </si>
  <si>
    <t>ια3)</t>
  </si>
  <si>
    <t>ιβ</t>
  </si>
  <si>
    <t>ιβ1)</t>
  </si>
  <si>
    <t>ιβ2)</t>
  </si>
  <si>
    <t>ιγ</t>
  </si>
  <si>
    <t>ιγ1)</t>
  </si>
  <si>
    <t>ιδ</t>
  </si>
  <si>
    <t>ιε</t>
  </si>
  <si>
    <t>ιε1)</t>
  </si>
  <si>
    <t>ιστ</t>
  </si>
  <si>
    <t>ιστ1)</t>
  </si>
  <si>
    <t>ιζ</t>
  </si>
  <si>
    <t>ιζ1)</t>
  </si>
  <si>
    <t>ιη</t>
  </si>
  <si>
    <t>ιθ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</si>
  <si>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</si>
  <si>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</si>
  <si>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</si>
  <si>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>ΓΕΝΙΚΟ ΣΥΝΟΛΟ ΒΑΣΙΚΗΣ ΜΗΝΙΑΙΑΣ ΔΑΠΑΝΗΣ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</si>
  <si>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</si>
  <si>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>8 ΩΡΕΣ</t>
  </si>
  <si>
    <t>ιβ΄</t>
  </si>
  <si>
    <t>η2)</t>
  </si>
  <si>
    <t>η3)</t>
  </si>
  <si>
    <t>ι3)</t>
  </si>
  <si>
    <t>ιβ' 1)</t>
  </si>
  <si>
    <t>σαράντα τέσσερις φορές το μήνα</t>
  </si>
  <si>
    <t>κάθε τέσσερις μήνες</t>
  </si>
  <si>
    <t>ιδ1)</t>
  </si>
  <si>
    <t>ιδ2)</t>
  </si>
  <si>
    <t>ιθ1)</t>
  </si>
  <si>
    <t>ΔΑΠΑΝΗ ΥΠΗΡΕΣΙΩΝ ΕΡΓΑΤΩΝ (ΤΤΥ)</t>
  </si>
  <si>
    <t>Υπόγειο πάρκινγκ</t>
  </si>
  <si>
    <t>β4)</t>
  </si>
  <si>
    <t>Περιοδικός 1</t>
  </si>
  <si>
    <t>Περιοδικός 2</t>
  </si>
  <si>
    <t>δ3)</t>
  </si>
  <si>
    <t>Κοινόχρηστοι Χώροι (διάδρομοι φουαγιέ σύνολο 2.918m2)</t>
  </si>
  <si>
    <t>Εργαστήρια (σύνολο 2.941m2)</t>
  </si>
  <si>
    <t>Πτέρυγα Χειρουργείων (σύνολο 1.100m2)</t>
  </si>
  <si>
    <t>Τουαλέτες (σύνολο 354m2)</t>
  </si>
  <si>
    <t>ΔΑΠΑΝΗ ΥΠΗΡΕΣΙΩΝ ΚΑΘΑΡΙΣΤΗ/ΤΡΙΑΣ (ΙΙΒΕΑΑ)</t>
  </si>
  <si>
    <t>ΔΑΠΑΝΗ  ΚΑΘΑΡΙΣΤΗ/ΤΡΙΑΣ (ΠΧ)</t>
  </si>
  <si>
    <t>ΔΑΠΑΝΗ  ΚΑΘΑΡΙΣΤΗ/ΤΡΙΑΣ (ΟΠ)</t>
  </si>
  <si>
    <t>ΔΑΠΑΝΗ ΥΠΗΡΕΣΙΩΝ  ΚΑΘΑΡΙΣΤΗ/ΤΡΙΑΣ (ΙΙΒΕΑΑ)</t>
  </si>
  <si>
    <t xml:space="preserve"> Εργάτες / καθαριστές διαθέσιμοι σε συγκεκριμένους χώρους ή καθήκοντα</t>
  </si>
  <si>
    <t>ΒΑΣΙΚΗ ΜΗΝΙΑΙΑ ΔΑΠΑΝΗ ΕΡΓΑΤΗ / ΚΑΘΑΡΙΣΤΗ</t>
  </si>
  <si>
    <t>ΕΤΗΣΙΑ ΔΑΠΑΝΗ ΕΡΓΑΤΗ / ΚΑΘΑΡΙΣΤΗ</t>
  </si>
  <si>
    <t>ΠΡΟΓΡΑΜΜΑΤΙΣΜΟΣ ΚΑΘΑΡΙΣΜΟΥ ΧΩΡΩΝ ΙΙΒΕΑΑ 2024 - 2025</t>
  </si>
  <si>
    <t>Η ΕΠΙΤΡΟΠΗ ΠΑΡΑΛΑΒΗΣ</t>
  </si>
  <si>
    <t>Αθήνα, ……………………. 2025</t>
  </si>
  <si>
    <t>…………………………………………</t>
  </si>
  <si>
    <t>οκτώ φορές το μήνα</t>
  </si>
  <si>
    <t>ΓΕΝ ΣΥΝΟΛΟ ΕΤΗΣΙΑΣ ΔΑΠΑΝΗΣ (Τε)</t>
  </si>
  <si>
    <t>ΠΡΟΓΡΑΜΜΑΤΙΣΜΟΣ ΚΑΘΑΡΙΣΜΟΥ ΧΩΡΩΝ ΙΙΒΕΑΑ 2026-2027</t>
  </si>
  <si>
    <t>Κλιμακοστάσια</t>
  </si>
  <si>
    <r>
      <t xml:space="preserve">ΚΑΘΑΡΙΣΜΟΣ ΚΤΗΡΙΑΚΩΝ ΕΓΚΑΤΑΣΤΑΣΕΩΝ ΙΙΒΕΑΑ: </t>
    </r>
    <r>
      <rPr>
        <b/>
        <sz val="8"/>
        <rFont val="Arial"/>
        <family val="2"/>
      </rPr>
      <t>ΤΜΗΜΑ Α</t>
    </r>
  </si>
  <si>
    <r>
      <t xml:space="preserve">ΚΑΘΑΡΙΣΜΟΣ ΚΤΗΡΙΑΚΩΝ ΕΓΚΑΤΑΣΤΑΣΕΩΝ ΙΙΒΕΑΑ: </t>
    </r>
    <r>
      <rPr>
        <b/>
        <sz val="8"/>
        <rFont val="Arial"/>
        <family val="2"/>
      </rPr>
      <t>ΤΜΗΜΑ 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</si>
</sst>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"/>
  </numFmts>
  <fonts count="46" x14ac:knownFonts="1">
    <font>
      <sz val="10"/>
      <name val="Arial"/>
      <charset val="161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1"/>
      <color indexed="20"/>
      <name val="Calibri"/>
      <family val="2"/>
      <charset val="161"/>
    </font>
    <font>
      <b/>
      <sz val="11"/>
      <color indexed="52"/>
      <name val="Calibri"/>
      <family val="2"/>
      <charset val="161"/>
    </font>
    <font>
      <b/>
      <sz val="11"/>
      <color indexed="9"/>
      <name val="Calibri"/>
      <family val="2"/>
      <charset val="161"/>
    </font>
    <font>
      <i/>
      <sz val="11"/>
      <color indexed="23"/>
      <name val="Calibri"/>
      <family val="2"/>
      <charset val="161"/>
    </font>
    <font>
      <sz val="11"/>
      <color indexed="17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62"/>
      <name val="Calibri"/>
      <family val="2"/>
      <charset val="161"/>
    </font>
    <font>
      <sz val="11"/>
      <color indexed="52"/>
      <name val="Calibri"/>
      <family val="2"/>
      <charset val="161"/>
    </font>
    <font>
      <sz val="11"/>
      <color indexed="60"/>
      <name val="Calibri"/>
      <family val="2"/>
      <charset val="161"/>
    </font>
    <font>
      <b/>
      <sz val="11"/>
      <color indexed="63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8"/>
      <name val="Calibri"/>
      <family val="2"/>
      <charset val="161"/>
    </font>
    <font>
      <sz val="11"/>
      <color indexed="10"/>
      <name val="Calibri"/>
      <family val="2"/>
      <charset val="161"/>
    </font>
    <font>
      <sz val="10"/>
      <color indexed="8"/>
      <name val="Arial"/>
      <family val="2"/>
      <charset val="161"/>
    </font>
    <font>
      <b/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sz val="10"/>
      <color indexed="10"/>
      <name val="Arial"/>
      <family val="2"/>
      <charset val="161"/>
    </font>
    <font>
      <sz val="8"/>
      <name val="Tms Rmn"/>
      <charset val="161"/>
    </font>
    <font>
      <sz val="10"/>
      <color theme="1"/>
      <name val="Arial"/>
      <family val="2"/>
      <charset val="16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8"/>
      <color indexed="10"/>
      <name val="Arial"/>
      <family val="2"/>
    </font>
    <font>
      <b/>
      <sz val="8"/>
      <color indexed="8"/>
      <name val="Arial"/>
      <family val="2"/>
    </font>
    <font>
      <b/>
      <u/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1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/>
      <right/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/>
      <diagonal/>
    </border>
    <border>
      <left style="medium">
        <color indexed="63"/>
      </left>
      <right/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63"/>
      </left>
      <right/>
      <top/>
      <bottom/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37" fontId="34" fillId="0" borderId="0"/>
    <xf numFmtId="0" fontId="35" fillId="0" borderId="0"/>
    <xf numFmtId="0" fontId="36" fillId="0" borderId="0"/>
  </cellStyleXfs>
  <cellXfs count="611">
    <xf numFmtId="0" fontId="0" fillId="0" borderId="0" xfId="0"/>
    <xf numFmtId="0" fontId="3" fillId="0" borderId="0" xfId="0" applyFont="1"/>
    <xf numFmtId="0" fontId="3" fillId="0" borderId="10" xfId="0" applyFont="1" applyBorder="1" applyAlignment="1">
      <alignment horizont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center" wrapText="1"/>
    </xf>
    <xf numFmtId="0" fontId="3" fillId="0" borderId="16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13" fontId="3" fillId="0" borderId="19" xfId="0" applyNumberFormat="1" applyFont="1" applyBorder="1" applyAlignment="1">
      <alignment horizontal="center"/>
    </xf>
    <xf numFmtId="13" fontId="3" fillId="0" borderId="20" xfId="0" applyNumberFormat="1" applyFont="1" applyBorder="1" applyAlignment="1">
      <alignment horizontal="center"/>
    </xf>
    <xf numFmtId="13" fontId="3" fillId="0" borderId="21" xfId="0" applyNumberFormat="1" applyFont="1" applyBorder="1" applyAlignment="1">
      <alignment horizontal="center"/>
    </xf>
    <xf numFmtId="0" fontId="22" fillId="0" borderId="22" xfId="0" applyFont="1" applyBorder="1" applyAlignment="1">
      <alignment horizontal="center" wrapText="1"/>
    </xf>
    <xf numFmtId="0" fontId="0" fillId="24" borderId="23" xfId="0" applyFill="1" applyBorder="1" applyAlignment="1">
      <alignment wrapText="1"/>
    </xf>
    <xf numFmtId="0" fontId="0" fillId="25" borderId="23" xfId="0" applyFill="1" applyBorder="1" applyAlignment="1">
      <alignment wrapText="1"/>
    </xf>
    <xf numFmtId="0" fontId="0" fillId="26" borderId="24" xfId="0" applyFill="1" applyBorder="1" applyAlignment="1">
      <alignment wrapText="1"/>
    </xf>
    <xf numFmtId="0" fontId="0" fillId="27" borderId="25" xfId="0" applyFill="1" applyBorder="1" applyAlignment="1">
      <alignment wrapText="1"/>
    </xf>
    <xf numFmtId="0" fontId="0" fillId="28" borderId="26" xfId="0" applyFill="1" applyBorder="1" applyAlignment="1">
      <alignment wrapText="1"/>
    </xf>
    <xf numFmtId="0" fontId="23" fillId="0" borderId="27" xfId="0" applyFont="1" applyBorder="1"/>
    <xf numFmtId="0" fontId="24" fillId="0" borderId="16" xfId="0" applyFont="1" applyBorder="1" applyAlignment="1">
      <alignment wrapText="1"/>
    </xf>
    <xf numFmtId="10" fontId="0" fillId="0" borderId="0" xfId="0" applyNumberFormat="1" applyAlignment="1">
      <alignment horizontal="center"/>
    </xf>
    <xf numFmtId="10" fontId="0" fillId="0" borderId="0" xfId="0" applyNumberFormat="1"/>
    <xf numFmtId="3" fontId="27" fillId="0" borderId="28" xfId="0" applyNumberFormat="1" applyFont="1" applyBorder="1" applyAlignment="1">
      <alignment vertical="center"/>
    </xf>
    <xf numFmtId="0" fontId="24" fillId="0" borderId="29" xfId="0" applyFont="1" applyBorder="1" applyAlignment="1">
      <alignment horizontal="right" vertical="center"/>
    </xf>
    <xf numFmtId="0" fontId="24" fillId="0" borderId="30" xfId="0" applyFont="1" applyBorder="1" applyAlignment="1">
      <alignment vertical="center"/>
    </xf>
    <xf numFmtId="0" fontId="28" fillId="0" borderId="31" xfId="0" applyFont="1" applyBorder="1" applyAlignment="1">
      <alignment vertical="center"/>
    </xf>
    <xf numFmtId="0" fontId="2" fillId="24" borderId="32" xfId="0" applyNumberFormat="1" applyFont="1" applyFill="1" applyBorder="1" applyAlignment="1">
      <alignment vertical="center"/>
    </xf>
    <xf numFmtId="0" fontId="2" fillId="0" borderId="33" xfId="0" applyNumberFormat="1" applyFont="1" applyBorder="1" applyAlignment="1">
      <alignment vertical="center"/>
    </xf>
    <xf numFmtId="0" fontId="2" fillId="0" borderId="34" xfId="0" applyNumberFormat="1" applyFont="1" applyBorder="1" applyAlignment="1">
      <alignment vertical="center"/>
    </xf>
    <xf numFmtId="164" fontId="2" fillId="24" borderId="35" xfId="0" applyNumberFormat="1" applyFont="1" applyFill="1" applyBorder="1" applyAlignment="1">
      <alignment vertical="center"/>
    </xf>
    <xf numFmtId="0" fontId="2" fillId="0" borderId="36" xfId="0" applyNumberFormat="1" applyFont="1" applyBorder="1" applyAlignment="1">
      <alignment vertical="center"/>
    </xf>
    <xf numFmtId="164" fontId="2" fillId="24" borderId="37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3" fontId="3" fillId="0" borderId="20" xfId="0" applyNumberFormat="1" applyFont="1" applyBorder="1" applyAlignment="1">
      <alignment vertical="center"/>
    </xf>
    <xf numFmtId="0" fontId="24" fillId="0" borderId="39" xfId="0" applyFont="1" applyBorder="1" applyAlignment="1">
      <alignment horizontal="right" vertical="center"/>
    </xf>
    <xf numFmtId="0" fontId="24" fillId="0" borderId="40" xfId="0" applyFont="1" applyBorder="1" applyAlignment="1">
      <alignment vertical="center"/>
    </xf>
    <xf numFmtId="0" fontId="28" fillId="0" borderId="41" xfId="0" applyFont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26" borderId="43" xfId="0" applyNumberFormat="1" applyFont="1" applyFill="1" applyBorder="1" applyAlignment="1">
      <alignment vertical="center"/>
    </xf>
    <xf numFmtId="164" fontId="2" fillId="26" borderId="44" xfId="0" applyNumberFormat="1" applyFont="1" applyFill="1" applyBorder="1" applyAlignment="1">
      <alignment vertical="center"/>
    </xf>
    <xf numFmtId="0" fontId="2" fillId="0" borderId="45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43" xfId="0" applyNumberFormat="1" applyFont="1" applyBorder="1" applyAlignment="1">
      <alignment vertical="center"/>
    </xf>
    <xf numFmtId="164" fontId="2" fillId="26" borderId="46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24" fillId="0" borderId="49" xfId="0" applyFont="1" applyBorder="1" applyAlignment="1">
      <alignment horizontal="right" vertical="center"/>
    </xf>
    <xf numFmtId="0" fontId="24" fillId="0" borderId="50" xfId="0" applyFont="1" applyBorder="1" applyAlignment="1">
      <alignment vertical="center"/>
    </xf>
    <xf numFmtId="0" fontId="28" fillId="0" borderId="51" xfId="0" applyFont="1" applyBorder="1" applyAlignment="1">
      <alignment vertical="center"/>
    </xf>
    <xf numFmtId="0" fontId="2" fillId="0" borderId="52" xfId="0" applyNumberFormat="1" applyFont="1" applyBorder="1" applyAlignment="1">
      <alignment vertical="center"/>
    </xf>
    <xf numFmtId="0" fontId="2" fillId="0" borderId="53" xfId="0" applyNumberFormat="1" applyFont="1" applyBorder="1" applyAlignment="1">
      <alignment vertical="center"/>
    </xf>
    <xf numFmtId="0" fontId="2" fillId="0" borderId="54" xfId="0" applyNumberFormat="1" applyFont="1" applyBorder="1" applyAlignment="1">
      <alignment vertical="center"/>
    </xf>
    <xf numFmtId="164" fontId="2" fillId="0" borderId="55" xfId="0" applyNumberFormat="1" applyFont="1" applyBorder="1" applyAlignment="1">
      <alignment vertical="center"/>
    </xf>
    <xf numFmtId="0" fontId="2" fillId="0" borderId="56" xfId="0" applyNumberFormat="1" applyFont="1" applyBorder="1" applyAlignment="1">
      <alignment vertical="center"/>
    </xf>
    <xf numFmtId="3" fontId="27" fillId="0" borderId="20" xfId="0" applyNumberFormat="1" applyFont="1" applyBorder="1" applyAlignment="1">
      <alignment vertical="center"/>
    </xf>
    <xf numFmtId="0" fontId="24" fillId="0" borderId="57" xfId="0" applyFont="1" applyBorder="1" applyAlignment="1">
      <alignment horizontal="right" vertical="center"/>
    </xf>
    <xf numFmtId="0" fontId="24" fillId="0" borderId="58" xfId="0" applyFont="1" applyBorder="1" applyAlignment="1">
      <alignment vertical="center"/>
    </xf>
    <xf numFmtId="0" fontId="28" fillId="0" borderId="59" xfId="0" applyFont="1" applyBorder="1" applyAlignment="1">
      <alignment vertical="center"/>
    </xf>
    <xf numFmtId="0" fontId="2" fillId="24" borderId="60" xfId="0" applyNumberFormat="1" applyFont="1" applyFill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0" fontId="2" fillId="0" borderId="62" xfId="0" applyNumberFormat="1" applyFont="1" applyBorder="1" applyAlignment="1">
      <alignment vertical="center"/>
    </xf>
    <xf numFmtId="164" fontId="2" fillId="24" borderId="63" xfId="0" applyNumberFormat="1" applyFont="1" applyFill="1" applyBorder="1" applyAlignment="1">
      <alignment vertical="center"/>
    </xf>
    <xf numFmtId="0" fontId="2" fillId="0" borderId="64" xfId="0" applyNumberFormat="1" applyFont="1" applyBorder="1" applyAlignment="1">
      <alignment vertical="center"/>
    </xf>
    <xf numFmtId="164" fontId="2" fillId="24" borderId="65" xfId="0" applyNumberFormat="1" applyFont="1" applyFill="1" applyBorder="1" applyAlignment="1">
      <alignment vertical="center"/>
    </xf>
    <xf numFmtId="0" fontId="2" fillId="0" borderId="45" xfId="0" applyNumberFormat="1" applyFont="1" applyFill="1" applyBorder="1" applyAlignment="1">
      <alignment vertical="center"/>
    </xf>
    <xf numFmtId="0" fontId="2" fillId="0" borderId="53" xfId="0" applyNumberFormat="1" applyFont="1" applyFill="1" applyBorder="1" applyAlignment="1">
      <alignment vertical="center"/>
    </xf>
    <xf numFmtId="0" fontId="2" fillId="0" borderId="56" xfId="0" applyNumberFormat="1" applyFont="1" applyFill="1" applyBorder="1" applyAlignment="1">
      <alignment vertical="center"/>
    </xf>
    <xf numFmtId="0" fontId="24" fillId="0" borderId="66" xfId="0" applyFont="1" applyBorder="1" applyAlignment="1">
      <alignment horizontal="right" vertical="center"/>
    </xf>
    <xf numFmtId="0" fontId="24" fillId="0" borderId="67" xfId="0" applyFont="1" applyBorder="1" applyAlignment="1">
      <alignment vertical="center"/>
    </xf>
    <xf numFmtId="0" fontId="28" fillId="0" borderId="68" xfId="0" applyFont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25" borderId="70" xfId="0" applyNumberFormat="1" applyFont="1" applyFill="1" applyBorder="1" applyAlignment="1">
      <alignment vertical="center"/>
    </xf>
    <xf numFmtId="0" fontId="2" fillId="0" borderId="71" xfId="0" applyNumberFormat="1" applyFont="1" applyFill="1" applyBorder="1" applyAlignment="1">
      <alignment vertical="center"/>
    </xf>
    <xf numFmtId="164" fontId="2" fillId="25" borderId="72" xfId="0" applyNumberFormat="1" applyFont="1" applyFill="1" applyBorder="1" applyAlignment="1">
      <alignment vertical="center"/>
    </xf>
    <xf numFmtId="0" fontId="2" fillId="0" borderId="73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0" fontId="2" fillId="0" borderId="71" xfId="0" applyNumberFormat="1" applyFont="1" applyBorder="1" applyAlignment="1">
      <alignment vertical="center"/>
    </xf>
    <xf numFmtId="164" fontId="2" fillId="25" borderId="74" xfId="0" applyNumberFormat="1" applyFont="1" applyFill="1" applyBorder="1" applyAlignment="1">
      <alignment vertical="center"/>
    </xf>
    <xf numFmtId="3" fontId="27" fillId="0" borderId="48" xfId="0" applyNumberFormat="1" applyFont="1" applyBorder="1" applyAlignment="1">
      <alignment vertical="center"/>
    </xf>
    <xf numFmtId="164" fontId="2" fillId="0" borderId="55" xfId="0" applyNumberFormat="1" applyFont="1" applyFill="1" applyBorder="1" applyAlignment="1">
      <alignment vertical="center"/>
    </xf>
    <xf numFmtId="0" fontId="2" fillId="28" borderId="53" xfId="0" applyNumberFormat="1" applyFont="1" applyFill="1" applyBorder="1" applyAlignment="1">
      <alignment vertical="center"/>
    </xf>
    <xf numFmtId="0" fontId="2" fillId="0" borderId="54" xfId="0" applyNumberFormat="1" applyFont="1" applyFill="1" applyBorder="1" applyAlignment="1">
      <alignment vertical="center"/>
    </xf>
    <xf numFmtId="164" fontId="2" fillId="28" borderId="75" xfId="0" applyNumberFormat="1" applyFont="1" applyFill="1" applyBorder="1" applyAlignment="1">
      <alignment vertical="center"/>
    </xf>
    <xf numFmtId="0" fontId="26" fillId="0" borderId="76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vertical="center"/>
    </xf>
    <xf numFmtId="0" fontId="24" fillId="0" borderId="77" xfId="0" applyFont="1" applyBorder="1" applyAlignment="1">
      <alignment horizontal="right" vertical="center"/>
    </xf>
    <xf numFmtId="0" fontId="24" fillId="0" borderId="78" xfId="0" applyFont="1" applyBorder="1" applyAlignment="1">
      <alignment vertical="center"/>
    </xf>
    <xf numFmtId="0" fontId="28" fillId="0" borderId="79" xfId="0" applyFont="1" applyBorder="1" applyAlignment="1">
      <alignment vertical="center"/>
    </xf>
    <xf numFmtId="0" fontId="2" fillId="0" borderId="80" xfId="0" applyNumberFormat="1" applyFont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0" fontId="2" fillId="0" borderId="82" xfId="0" applyNumberFormat="1" applyFont="1" applyBorder="1" applyAlignment="1">
      <alignment vertical="center"/>
    </xf>
    <xf numFmtId="0" fontId="2" fillId="0" borderId="48" xfId="0" applyNumberFormat="1" applyFont="1" applyBorder="1" applyAlignment="1">
      <alignment vertical="center"/>
    </xf>
    <xf numFmtId="0" fontId="25" fillId="0" borderId="83" xfId="0" applyFont="1" applyBorder="1" applyAlignment="1">
      <alignment horizontal="center" vertical="center" wrapText="1"/>
    </xf>
    <xf numFmtId="3" fontId="3" fillId="0" borderId="83" xfId="0" applyNumberFormat="1" applyFont="1" applyBorder="1" applyAlignment="1">
      <alignment vertical="center"/>
    </xf>
    <xf numFmtId="0" fontId="24" fillId="0" borderId="84" xfId="0" applyFont="1" applyBorder="1" applyAlignment="1">
      <alignment vertical="center"/>
    </xf>
    <xf numFmtId="0" fontId="28" fillId="0" borderId="85" xfId="0" applyFont="1" applyBorder="1" applyAlignment="1">
      <alignment vertical="center"/>
    </xf>
    <xf numFmtId="0" fontId="2" fillId="0" borderId="86" xfId="0" applyNumberFormat="1" applyFont="1" applyFill="1" applyBorder="1" applyAlignment="1">
      <alignment vertical="center"/>
    </xf>
    <xf numFmtId="0" fontId="2" fillId="25" borderId="83" xfId="0" applyNumberFormat="1" applyFont="1" applyFill="1" applyBorder="1" applyAlignment="1">
      <alignment vertical="center"/>
    </xf>
    <xf numFmtId="0" fontId="2" fillId="0" borderId="87" xfId="0" applyNumberFormat="1" applyFont="1" applyBorder="1" applyAlignment="1">
      <alignment vertical="center"/>
    </xf>
    <xf numFmtId="164" fontId="2" fillId="25" borderId="88" xfId="0" applyNumberFormat="1" applyFont="1" applyFill="1" applyBorder="1" applyAlignment="1">
      <alignment vertical="center"/>
    </xf>
    <xf numFmtId="0" fontId="2" fillId="0" borderId="89" xfId="0" applyNumberFormat="1" applyFont="1" applyBorder="1" applyAlignment="1">
      <alignment vertical="center"/>
    </xf>
    <xf numFmtId="0" fontId="2" fillId="0" borderId="83" xfId="0" applyNumberFormat="1" applyFont="1" applyBorder="1" applyAlignment="1">
      <alignment vertical="center"/>
    </xf>
    <xf numFmtId="164" fontId="2" fillId="25" borderId="90" xfId="0" applyNumberFormat="1" applyFont="1" applyFill="1" applyBorder="1" applyAlignment="1">
      <alignment vertical="center"/>
    </xf>
    <xf numFmtId="3" fontId="27" fillId="0" borderId="91" xfId="0" applyNumberFormat="1" applyFont="1" applyBorder="1" applyAlignment="1">
      <alignment vertical="center"/>
    </xf>
    <xf numFmtId="0" fontId="2" fillId="24" borderId="69" xfId="0" applyNumberFormat="1" applyFont="1" applyFill="1" applyBorder="1" applyAlignment="1">
      <alignment vertical="center"/>
    </xf>
    <xf numFmtId="164" fontId="2" fillId="24" borderId="72" xfId="0" applyNumberFormat="1" applyFont="1" applyFill="1" applyBorder="1" applyAlignment="1">
      <alignment vertical="center"/>
    </xf>
    <xf numFmtId="164" fontId="2" fillId="24" borderId="74" xfId="0" applyNumberFormat="1" applyFont="1" applyFill="1" applyBorder="1" applyAlignment="1">
      <alignment vertical="center"/>
    </xf>
    <xf numFmtId="0" fontId="24" fillId="0" borderId="92" xfId="0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8" fillId="0" borderId="93" xfId="0" applyFont="1" applyBorder="1" applyAlignment="1">
      <alignment vertical="center"/>
    </xf>
    <xf numFmtId="0" fontId="2" fillId="0" borderId="94" xfId="0" applyNumberFormat="1" applyFont="1" applyFill="1" applyBorder="1" applyAlignment="1">
      <alignment vertical="center"/>
    </xf>
    <xf numFmtId="0" fontId="2" fillId="25" borderId="20" xfId="0" applyNumberFormat="1" applyFont="1" applyFill="1" applyBorder="1" applyAlignment="1">
      <alignment vertical="center"/>
    </xf>
    <xf numFmtId="0" fontId="2" fillId="0" borderId="21" xfId="0" applyNumberFormat="1" applyFont="1" applyFill="1" applyBorder="1" applyAlignment="1">
      <alignment vertical="center"/>
    </xf>
    <xf numFmtId="164" fontId="2" fillId="25" borderId="95" xfId="0" applyNumberFormat="1" applyFont="1" applyFill="1" applyBorder="1" applyAlignment="1">
      <alignment vertical="center"/>
    </xf>
    <xf numFmtId="0" fontId="2" fillId="0" borderId="19" xfId="0" applyNumberFormat="1" applyFont="1" applyBorder="1" applyAlignment="1">
      <alignment vertical="center"/>
    </xf>
    <xf numFmtId="0" fontId="2" fillId="0" borderId="20" xfId="0" applyNumberFormat="1" applyFont="1" applyBorder="1" applyAlignment="1">
      <alignment vertical="center"/>
    </xf>
    <xf numFmtId="0" fontId="2" fillId="0" borderId="21" xfId="0" applyNumberFormat="1" applyFont="1" applyBorder="1" applyAlignment="1">
      <alignment vertical="center"/>
    </xf>
    <xf numFmtId="164" fontId="2" fillId="25" borderId="96" xfId="0" applyNumberFormat="1" applyFont="1" applyFill="1" applyBorder="1" applyAlignment="1">
      <alignment vertical="center"/>
    </xf>
    <xf numFmtId="3" fontId="3" fillId="0" borderId="20" xfId="0" applyNumberFormat="1" applyFont="1" applyFill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26" borderId="62" xfId="0" applyNumberFormat="1" applyFont="1" applyFill="1" applyBorder="1" applyAlignment="1">
      <alignment vertical="center"/>
    </xf>
    <xf numFmtId="164" fontId="2" fillId="26" borderId="63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164" fontId="2" fillId="26" borderId="65" xfId="0" applyNumberFormat="1" applyFont="1" applyFill="1" applyBorder="1" applyAlignment="1">
      <alignment vertical="center"/>
    </xf>
    <xf numFmtId="0" fontId="2" fillId="0" borderId="62" xfId="0" applyNumberFormat="1" applyFont="1" applyFill="1" applyBorder="1" applyAlignment="1">
      <alignment vertical="center"/>
    </xf>
    <xf numFmtId="0" fontId="2" fillId="0" borderId="94" xfId="0" applyNumberFormat="1" applyFont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" fillId="26" borderId="54" xfId="0" applyNumberFormat="1" applyFont="1" applyFill="1" applyBorder="1" applyAlignment="1">
      <alignment vertical="center"/>
    </xf>
    <xf numFmtId="164" fontId="2" fillId="26" borderId="55" xfId="0" applyNumberFormat="1" applyFont="1" applyFill="1" applyBorder="1" applyAlignment="1">
      <alignment vertical="center"/>
    </xf>
    <xf numFmtId="164" fontId="2" fillId="26" borderId="75" xfId="0" applyNumberFormat="1" applyFont="1" applyFill="1" applyBorder="1" applyAlignment="1">
      <alignment vertical="center"/>
    </xf>
    <xf numFmtId="0" fontId="24" fillId="0" borderId="78" xfId="0" applyFont="1" applyBorder="1" applyAlignment="1">
      <alignment horizontal="right" vertical="center"/>
    </xf>
    <xf numFmtId="0" fontId="2" fillId="0" borderId="80" xfId="0" applyNumberFormat="1" applyFont="1" applyFill="1" applyBorder="1" applyAlignment="1">
      <alignment vertical="center"/>
    </xf>
    <xf numFmtId="0" fontId="2" fillId="0" borderId="81" xfId="0" applyNumberFormat="1" applyFont="1" applyFill="1" applyBorder="1" applyAlignment="1">
      <alignment vertical="center"/>
    </xf>
    <xf numFmtId="164" fontId="2" fillId="0" borderId="97" xfId="0" applyNumberFormat="1" applyFont="1" applyFill="1" applyBorder="1" applyAlignment="1">
      <alignment vertical="center"/>
    </xf>
    <xf numFmtId="0" fontId="2" fillId="24" borderId="80" xfId="0" applyNumberFormat="1" applyFont="1" applyFill="1" applyBorder="1" applyAlignment="1">
      <alignment vertical="center"/>
    </xf>
    <xf numFmtId="164" fontId="2" fillId="24" borderId="97" xfId="0" applyNumberFormat="1" applyFont="1" applyFill="1" applyBorder="1" applyAlignment="1">
      <alignment vertical="center"/>
    </xf>
    <xf numFmtId="164" fontId="2" fillId="24" borderId="98" xfId="0" applyNumberFormat="1" applyFont="1" applyFill="1" applyBorder="1" applyAlignment="1">
      <alignment vertical="center"/>
    </xf>
    <xf numFmtId="164" fontId="2" fillId="0" borderId="97" xfId="0" applyNumberFormat="1" applyFont="1" applyBorder="1" applyAlignment="1">
      <alignment vertical="center"/>
    </xf>
    <xf numFmtId="0" fontId="2" fillId="0" borderId="86" xfId="0" applyNumberFormat="1" applyFont="1" applyBorder="1" applyAlignment="1">
      <alignment vertical="center"/>
    </xf>
    <xf numFmtId="0" fontId="2" fillId="26" borderId="87" xfId="0" applyNumberFormat="1" applyFont="1" applyFill="1" applyBorder="1" applyAlignment="1">
      <alignment vertical="center"/>
    </xf>
    <xf numFmtId="164" fontId="2" fillId="26" borderId="88" xfId="0" applyNumberFormat="1" applyFont="1" applyFill="1" applyBorder="1" applyAlignment="1">
      <alignment vertical="center"/>
    </xf>
    <xf numFmtId="164" fontId="2" fillId="26" borderId="90" xfId="0" applyNumberFormat="1" applyFont="1" applyFill="1" applyBorder="1" applyAlignment="1">
      <alignment vertical="center"/>
    </xf>
    <xf numFmtId="0" fontId="2" fillId="28" borderId="48" xfId="0" applyNumberFormat="1" applyFont="1" applyFill="1" applyBorder="1" applyAlignment="1">
      <alignment vertical="center"/>
    </xf>
    <xf numFmtId="164" fontId="2" fillId="28" borderId="98" xfId="0" applyNumberFormat="1" applyFont="1" applyFill="1" applyBorder="1" applyAlignment="1">
      <alignment vertical="center"/>
    </xf>
    <xf numFmtId="0" fontId="2" fillId="26" borderId="21" xfId="0" applyNumberFormat="1" applyFont="1" applyFill="1" applyBorder="1" applyAlignment="1">
      <alignment vertical="center"/>
    </xf>
    <xf numFmtId="164" fontId="2" fillId="26" borderId="95" xfId="0" applyNumberFormat="1" applyFont="1" applyFill="1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100" xfId="0" applyBorder="1" applyAlignment="1">
      <alignment vertical="center"/>
    </xf>
    <xf numFmtId="3" fontId="26" fillId="0" borderId="101" xfId="0" applyNumberFormat="1" applyFont="1" applyBorder="1" applyAlignment="1">
      <alignment vertical="center"/>
    </xf>
    <xf numFmtId="0" fontId="0" fillId="0" borderId="102" xfId="0" applyBorder="1" applyAlignment="1">
      <alignment vertical="center"/>
    </xf>
    <xf numFmtId="164" fontId="3" fillId="24" borderId="103" xfId="0" applyNumberFormat="1" applyFont="1" applyFill="1" applyBorder="1" applyAlignment="1">
      <alignment vertical="center"/>
    </xf>
    <xf numFmtId="164" fontId="3" fillId="25" borderId="104" xfId="0" applyNumberFormat="1" applyFont="1" applyFill="1" applyBorder="1" applyAlignment="1">
      <alignment vertical="center"/>
    </xf>
    <xf numFmtId="164" fontId="3" fillId="26" borderId="105" xfId="0" applyNumberFormat="1" applyFont="1" applyFill="1" applyBorder="1" applyAlignment="1">
      <alignment vertical="center"/>
    </xf>
    <xf numFmtId="164" fontId="3" fillId="0" borderId="106" xfId="0" applyNumberFormat="1" applyFont="1" applyBorder="1" applyAlignment="1">
      <alignment vertical="center"/>
    </xf>
    <xf numFmtId="164" fontId="3" fillId="0" borderId="108" xfId="0" applyNumberFormat="1" applyFont="1" applyBorder="1" applyAlignment="1">
      <alignment vertical="center"/>
    </xf>
    <xf numFmtId="0" fontId="25" fillId="0" borderId="100" xfId="0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09" xfId="0" applyBorder="1" applyAlignment="1">
      <alignment vertical="center"/>
    </xf>
    <xf numFmtId="0" fontId="25" fillId="0" borderId="109" xfId="0" applyFont="1" applyBorder="1" applyAlignment="1">
      <alignment horizontal="right" vertical="center"/>
    </xf>
    <xf numFmtId="164" fontId="3" fillId="0" borderId="110" xfId="0" applyNumberFormat="1" applyFont="1" applyBorder="1" applyAlignment="1">
      <alignment vertical="center"/>
    </xf>
    <xf numFmtId="164" fontId="3" fillId="0" borderId="111" xfId="0" applyNumberFormat="1" applyFont="1" applyBorder="1" applyAlignment="1">
      <alignment vertical="center"/>
    </xf>
    <xf numFmtId="0" fontId="0" fillId="0" borderId="93" xfId="0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 applyBorder="1" applyAlignment="1">
      <alignment horizontal="right" vertical="center"/>
    </xf>
    <xf numFmtId="164" fontId="3" fillId="0" borderId="95" xfId="0" applyNumberFormat="1" applyFont="1" applyBorder="1" applyAlignment="1">
      <alignment vertical="center"/>
    </xf>
    <xf numFmtId="164" fontId="3" fillId="0" borderId="96" xfId="0" applyNumberFormat="1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12" xfId="0" applyBorder="1" applyAlignment="1">
      <alignment vertical="center"/>
    </xf>
    <xf numFmtId="0" fontId="25" fillId="0" borderId="112" xfId="0" applyFont="1" applyBorder="1" applyAlignment="1">
      <alignment horizontal="right" vertical="center"/>
    </xf>
    <xf numFmtId="164" fontId="3" fillId="0" borderId="113" xfId="0" applyNumberFormat="1" applyFont="1" applyBorder="1" applyAlignment="1">
      <alignment vertical="center"/>
    </xf>
    <xf numFmtId="164" fontId="3" fillId="0" borderId="114" xfId="0" applyNumberFormat="1" applyFont="1" applyBorder="1" applyAlignment="1">
      <alignment vertical="center"/>
    </xf>
    <xf numFmtId="0" fontId="2" fillId="0" borderId="115" xfId="0" applyFont="1" applyBorder="1" applyAlignment="1">
      <alignment horizontal="center" vertical="center"/>
    </xf>
    <xf numFmtId="0" fontId="25" fillId="0" borderId="116" xfId="0" applyFont="1" applyBorder="1" applyAlignment="1">
      <alignment vertical="center"/>
    </xf>
    <xf numFmtId="0" fontId="0" fillId="0" borderId="116" xfId="0" applyBorder="1" applyAlignment="1">
      <alignment vertical="center"/>
    </xf>
    <xf numFmtId="0" fontId="0" fillId="0" borderId="117" xfId="0" applyBorder="1" applyAlignment="1">
      <alignment vertical="center"/>
    </xf>
    <xf numFmtId="164" fontId="3" fillId="0" borderId="118" xfId="0" applyNumberFormat="1" applyFont="1" applyFill="1" applyBorder="1" applyAlignment="1">
      <alignment vertical="center"/>
    </xf>
    <xf numFmtId="4" fontId="3" fillId="0" borderId="119" xfId="0" applyNumberFormat="1" applyFont="1" applyBorder="1" applyAlignment="1">
      <alignment vertical="center"/>
    </xf>
    <xf numFmtId="0" fontId="2" fillId="0" borderId="120" xfId="0" applyFont="1" applyBorder="1" applyAlignment="1">
      <alignment horizontal="center" vertical="center"/>
    </xf>
    <xf numFmtId="0" fontId="25" fillId="0" borderId="121" xfId="0" applyFont="1" applyBorder="1" applyAlignment="1">
      <alignment vertical="center"/>
    </xf>
    <xf numFmtId="0" fontId="0" fillId="0" borderId="121" xfId="0" applyBorder="1" applyAlignment="1">
      <alignment vertical="center"/>
    </xf>
    <xf numFmtId="0" fontId="0" fillId="0" borderId="122" xfId="0" applyBorder="1" applyAlignment="1">
      <alignment vertical="center"/>
    </xf>
    <xf numFmtId="164" fontId="3" fillId="0" borderId="123" xfId="0" applyNumberFormat="1" applyFont="1" applyFill="1" applyBorder="1" applyAlignment="1">
      <alignment vertical="center"/>
    </xf>
    <xf numFmtId="4" fontId="3" fillId="0" borderId="124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25" xfId="0" applyFont="1" applyBorder="1" applyAlignment="1">
      <alignment horizontal="center" vertical="center"/>
    </xf>
    <xf numFmtId="0" fontId="25" fillId="0" borderId="126" xfId="0" applyFont="1" applyBorder="1" applyAlignment="1">
      <alignment vertical="center"/>
    </xf>
    <xf numFmtId="0" fontId="0" fillId="0" borderId="126" xfId="0" applyBorder="1" applyAlignment="1">
      <alignment vertical="center"/>
    </xf>
    <xf numFmtId="0" fontId="0" fillId="0" borderId="127" xfId="0" applyBorder="1" applyAlignment="1">
      <alignment vertical="center"/>
    </xf>
    <xf numFmtId="164" fontId="3" fillId="0" borderId="128" xfId="0" applyNumberFormat="1" applyFont="1" applyFill="1" applyBorder="1" applyAlignment="1">
      <alignment vertical="center"/>
    </xf>
    <xf numFmtId="4" fontId="3" fillId="0" borderId="129" xfId="0" applyNumberFormat="1" applyFont="1" applyBorder="1" applyAlignment="1">
      <alignment vertical="center"/>
    </xf>
    <xf numFmtId="4" fontId="30" fillId="29" borderId="101" xfId="0" applyNumberFormat="1" applyFont="1" applyFill="1" applyBorder="1" applyAlignment="1">
      <alignment vertical="center"/>
    </xf>
    <xf numFmtId="4" fontId="30" fillId="29" borderId="130" xfId="0" applyNumberFormat="1" applyFont="1" applyFill="1" applyBorder="1" applyAlignment="1">
      <alignment vertical="center"/>
    </xf>
    <xf numFmtId="4" fontId="0" fillId="0" borderId="0" xfId="0" applyNumberFormat="1"/>
    <xf numFmtId="4" fontId="2" fillId="0" borderId="0" xfId="0" applyNumberFormat="1" applyFont="1"/>
    <xf numFmtId="0" fontId="0" fillId="0" borderId="0" xfId="0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4" fontId="3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5" fillId="0" borderId="0" xfId="0" applyFont="1" applyFill="1" applyBorder="1" applyAlignment="1">
      <alignment horizontal="right" vertical="center"/>
    </xf>
    <xf numFmtId="0" fontId="0" fillId="0" borderId="0" xfId="0" applyFill="1"/>
    <xf numFmtId="4" fontId="2" fillId="0" borderId="0" xfId="0" applyNumberFormat="1" applyFont="1" applyBorder="1"/>
    <xf numFmtId="0" fontId="3" fillId="0" borderId="112" xfId="0" applyFont="1" applyBorder="1" applyAlignment="1">
      <alignment horizontal="center" wrapText="1"/>
    </xf>
    <xf numFmtId="0" fontId="2" fillId="0" borderId="32" xfId="0" applyNumberFormat="1" applyFont="1" applyFill="1" applyBorder="1" applyAlignment="1">
      <alignment vertical="center"/>
    </xf>
    <xf numFmtId="0" fontId="2" fillId="0" borderId="42" xfId="0" applyNumberFormat="1" applyFont="1" applyFill="1" applyBorder="1" applyAlignment="1">
      <alignment vertical="center"/>
    </xf>
    <xf numFmtId="0" fontId="2" fillId="0" borderId="52" xfId="0" applyNumberFormat="1" applyFont="1" applyFill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5" fontId="29" fillId="24" borderId="134" xfId="0" applyNumberFormat="1" applyFont="1" applyFill="1" applyBorder="1" applyAlignment="1">
      <alignment vertical="center"/>
    </xf>
    <xf numFmtId="165" fontId="29" fillId="24" borderId="135" xfId="0" applyNumberFormat="1" applyFont="1" applyFill="1" applyBorder="1" applyAlignment="1">
      <alignment vertical="center"/>
    </xf>
    <xf numFmtId="165" fontId="29" fillId="24" borderId="136" xfId="0" applyNumberFormat="1" applyFont="1" applyFill="1" applyBorder="1" applyAlignment="1">
      <alignment vertical="center"/>
    </xf>
    <xf numFmtId="0" fontId="0" fillId="30" borderId="23" xfId="0" applyFill="1" applyBorder="1" applyAlignment="1">
      <alignment wrapText="1"/>
    </xf>
    <xf numFmtId="0" fontId="2" fillId="30" borderId="60" xfId="0" applyNumberFormat="1" applyFont="1" applyFill="1" applyBorder="1" applyAlignment="1">
      <alignment vertical="center"/>
    </xf>
    <xf numFmtId="164" fontId="3" fillId="30" borderId="103" xfId="0" applyNumberFormat="1" applyFont="1" applyFill="1" applyBorder="1" applyAlignment="1">
      <alignment vertical="center"/>
    </xf>
    <xf numFmtId="0" fontId="0" fillId="29" borderId="137" xfId="0" applyFill="1" applyBorder="1" applyAlignment="1">
      <alignment wrapText="1"/>
    </xf>
    <xf numFmtId="0" fontId="2" fillId="29" borderId="54" xfId="0" applyNumberFormat="1" applyFont="1" applyFill="1" applyBorder="1" applyAlignment="1">
      <alignment vertical="center"/>
    </xf>
    <xf numFmtId="164" fontId="2" fillId="29" borderId="75" xfId="0" applyNumberFormat="1" applyFont="1" applyFill="1" applyBorder="1" applyAlignment="1">
      <alignment vertical="center"/>
    </xf>
    <xf numFmtId="0" fontId="2" fillId="27" borderId="82" xfId="0" applyFont="1" applyFill="1" applyBorder="1" applyAlignment="1">
      <alignment vertical="center"/>
    </xf>
    <xf numFmtId="0" fontId="2" fillId="0" borderId="87" xfId="0" applyNumberFormat="1" applyFont="1" applyFill="1" applyBorder="1" applyAlignment="1">
      <alignment vertical="center"/>
    </xf>
    <xf numFmtId="164" fontId="2" fillId="27" borderId="90" xfId="0" applyNumberFormat="1" applyFont="1" applyFill="1" applyBorder="1" applyAlignment="1">
      <alignment vertical="center"/>
    </xf>
    <xf numFmtId="164" fontId="2" fillId="0" borderId="88" xfId="0" applyNumberFormat="1" applyFont="1" applyFill="1" applyBorder="1" applyAlignment="1">
      <alignment vertical="center"/>
    </xf>
    <xf numFmtId="164" fontId="2" fillId="30" borderId="65" xfId="0" applyNumberFormat="1" applyFont="1" applyFill="1" applyBorder="1" applyAlignment="1">
      <alignment vertical="center"/>
    </xf>
    <xf numFmtId="164" fontId="2" fillId="30" borderId="63" xfId="0" applyNumberFormat="1" applyFont="1" applyFill="1" applyBorder="1" applyAlignment="1">
      <alignment vertical="center"/>
    </xf>
    <xf numFmtId="3" fontId="32" fillId="0" borderId="48" xfId="0" applyNumberFormat="1" applyFont="1" applyBorder="1" applyAlignment="1">
      <alignment vertical="center"/>
    </xf>
    <xf numFmtId="0" fontId="3" fillId="0" borderId="100" xfId="0" applyFont="1" applyBorder="1" applyAlignment="1">
      <alignment vertical="center"/>
    </xf>
    <xf numFmtId="0" fontId="3" fillId="0" borderId="116" xfId="0" applyFont="1" applyBorder="1" applyAlignment="1">
      <alignment vertical="center"/>
    </xf>
    <xf numFmtId="0" fontId="3" fillId="0" borderId="121" xfId="0" applyFont="1" applyBorder="1" applyAlignment="1">
      <alignment vertical="center"/>
    </xf>
    <xf numFmtId="0" fontId="3" fillId="0" borderId="12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3" fontId="33" fillId="0" borderId="20" xfId="0" applyNumberFormat="1" applyFont="1" applyBorder="1" applyAlignment="1">
      <alignment vertical="center"/>
    </xf>
    <xf numFmtId="3" fontId="33" fillId="0" borderId="91" xfId="0" applyNumberFormat="1" applyFont="1" applyBorder="1" applyAlignment="1">
      <alignment vertical="center"/>
    </xf>
    <xf numFmtId="0" fontId="3" fillId="0" borderId="131" xfId="0" applyNumberFormat="1" applyFont="1" applyFill="1" applyBorder="1" applyAlignment="1">
      <alignment horizontal="center" vertical="center"/>
    </xf>
    <xf numFmtId="0" fontId="3" fillId="0" borderId="132" xfId="0" applyFont="1" applyFill="1" applyBorder="1" applyAlignment="1">
      <alignment horizontal="center" vertical="center"/>
    </xf>
    <xf numFmtId="0" fontId="3" fillId="0" borderId="133" xfId="0" applyFont="1" applyFill="1" applyBorder="1" applyAlignment="1">
      <alignment horizontal="center" vertical="center"/>
    </xf>
    <xf numFmtId="0" fontId="2" fillId="0" borderId="43" xfId="0" applyNumberFormat="1" applyFont="1" applyFill="1" applyBorder="1" applyAlignment="1">
      <alignment vertical="center"/>
    </xf>
    <xf numFmtId="164" fontId="2" fillId="31" borderId="44" xfId="0" applyNumberFormat="1" applyFont="1" applyFill="1" applyBorder="1" applyAlignment="1">
      <alignment vertical="center"/>
    </xf>
    <xf numFmtId="0" fontId="2" fillId="31" borderId="1" xfId="0" applyFont="1" applyFill="1" applyBorder="1" applyAlignment="1">
      <alignment vertical="center"/>
    </xf>
    <xf numFmtId="164" fontId="2" fillId="31" borderId="46" xfId="0" applyNumberFormat="1" applyFont="1" applyFill="1" applyBorder="1" applyAlignment="1">
      <alignment vertical="center"/>
    </xf>
    <xf numFmtId="0" fontId="2" fillId="24" borderId="60" xfId="0" applyFont="1" applyFill="1" applyBorder="1" applyAlignment="1">
      <alignment vertical="center"/>
    </xf>
    <xf numFmtId="0" fontId="2" fillId="26" borderId="43" xfId="0" applyFont="1" applyFill="1" applyBorder="1" applyAlignment="1">
      <alignment vertical="center"/>
    </xf>
    <xf numFmtId="0" fontId="2" fillId="29" borderId="54" xfId="0" applyFont="1" applyFill="1" applyBorder="1" applyAlignment="1">
      <alignment vertical="center"/>
    </xf>
    <xf numFmtId="0" fontId="2" fillId="25" borderId="20" xfId="0" applyFont="1" applyFill="1" applyBorder="1" applyAlignment="1">
      <alignment vertical="center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36" fillId="0" borderId="0" xfId="0" applyFont="1" applyFill="1"/>
    <xf numFmtId="4" fontId="0" fillId="0" borderId="0" xfId="0" applyNumberFormat="1" applyFill="1"/>
    <xf numFmtId="0" fontId="2" fillId="0" borderId="0" xfId="0" applyFont="1" applyFill="1"/>
    <xf numFmtId="0" fontId="1" fillId="0" borderId="120" xfId="0" applyFont="1" applyBorder="1" applyAlignment="1">
      <alignment horizontal="center" vertical="center"/>
    </xf>
    <xf numFmtId="164" fontId="3" fillId="27" borderId="107" xfId="0" applyNumberFormat="1" applyFont="1" applyFill="1" applyBorder="1" applyAlignment="1">
      <alignment vertical="center"/>
    </xf>
    <xf numFmtId="164" fontId="3" fillId="28" borderId="104" xfId="0" applyNumberFormat="1" applyFont="1" applyFill="1" applyBorder="1" applyAlignment="1">
      <alignment vertical="center"/>
    </xf>
    <xf numFmtId="164" fontId="3" fillId="29" borderId="105" xfId="0" applyNumberFormat="1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/>
    <xf numFmtId="0" fontId="37" fillId="0" borderId="0" xfId="0" applyFont="1" applyFill="1" applyBorder="1" applyAlignment="1">
      <alignment vertical="center"/>
    </xf>
    <xf numFmtId="4" fontId="32" fillId="0" borderId="20" xfId="0" applyNumberFormat="1" applyFont="1" applyBorder="1" applyAlignment="1">
      <alignment vertical="center"/>
    </xf>
    <xf numFmtId="164" fontId="2" fillId="32" borderId="98" xfId="0" applyNumberFormat="1" applyFont="1" applyFill="1" applyBorder="1" applyAlignment="1">
      <alignment vertical="center"/>
    </xf>
    <xf numFmtId="0" fontId="3" fillId="0" borderId="17" xfId="0" applyFont="1" applyFill="1" applyBorder="1" applyAlignment="1">
      <alignment horizontal="center"/>
    </xf>
    <xf numFmtId="165" fontId="29" fillId="24" borderId="116" xfId="0" applyNumberFormat="1" applyFont="1" applyFill="1" applyBorder="1" applyAlignment="1">
      <alignment vertical="center"/>
    </xf>
    <xf numFmtId="165" fontId="29" fillId="24" borderId="121" xfId="0" applyNumberFormat="1" applyFont="1" applyFill="1" applyBorder="1" applyAlignment="1">
      <alignment vertical="center"/>
    </xf>
    <xf numFmtId="165" fontId="29" fillId="24" borderId="126" xfId="0" applyNumberFormat="1" applyFont="1" applyFill="1" applyBorder="1" applyAlignment="1">
      <alignment vertical="center"/>
    </xf>
    <xf numFmtId="0" fontId="0" fillId="33" borderId="23" xfId="0" applyFill="1" applyBorder="1" applyAlignment="1">
      <alignment wrapText="1"/>
    </xf>
    <xf numFmtId="0" fontId="2" fillId="0" borderId="60" xfId="0" applyFont="1" applyFill="1" applyBorder="1" applyAlignment="1">
      <alignment vertical="center"/>
    </xf>
    <xf numFmtId="164" fontId="3" fillId="33" borderId="103" xfId="0" applyNumberFormat="1" applyFont="1" applyFill="1" applyBorder="1" applyAlignment="1">
      <alignment vertical="center"/>
    </xf>
    <xf numFmtId="0" fontId="2" fillId="33" borderId="60" xfId="0" applyNumberFormat="1" applyFont="1" applyFill="1" applyBorder="1" applyAlignment="1">
      <alignment vertical="center"/>
    </xf>
    <xf numFmtId="164" fontId="2" fillId="33" borderId="72" xfId="0" applyNumberFormat="1" applyFont="1" applyFill="1" applyBorder="1" applyAlignment="1">
      <alignment vertical="center"/>
    </xf>
    <xf numFmtId="164" fontId="2" fillId="33" borderId="65" xfId="0" applyNumberFormat="1" applyFont="1" applyFill="1" applyBorder="1" applyAlignment="1">
      <alignment vertical="center"/>
    </xf>
    <xf numFmtId="0" fontId="38" fillId="0" borderId="0" xfId="0" applyFont="1"/>
    <xf numFmtId="0" fontId="39" fillId="0" borderId="0" xfId="0" applyFont="1"/>
    <xf numFmtId="0" fontId="39" fillId="0" borderId="10" xfId="0" applyFont="1" applyBorder="1" applyAlignment="1">
      <alignment horizontal="center" wrapText="1"/>
    </xf>
    <xf numFmtId="0" fontId="38" fillId="0" borderId="11" xfId="0" applyFont="1" applyBorder="1"/>
    <xf numFmtId="0" fontId="38" fillId="0" borderId="12" xfId="0" applyFont="1" applyBorder="1"/>
    <xf numFmtId="0" fontId="38" fillId="0" borderId="13" xfId="0" applyFont="1" applyBorder="1"/>
    <xf numFmtId="0" fontId="38" fillId="0" borderId="14" xfId="0" applyFont="1" applyBorder="1"/>
    <xf numFmtId="0" fontId="39" fillId="0" borderId="15" xfId="0" applyFont="1" applyBorder="1" applyAlignment="1">
      <alignment horizontal="center" wrapText="1"/>
    </xf>
    <xf numFmtId="0" fontId="39" fillId="0" borderId="16" xfId="0" applyFont="1" applyFill="1" applyBorder="1" applyAlignment="1">
      <alignment horizontal="center"/>
    </xf>
    <xf numFmtId="0" fontId="39" fillId="0" borderId="17" xfId="0" applyFont="1" applyFill="1" applyBorder="1" applyAlignment="1">
      <alignment horizontal="center"/>
    </xf>
    <xf numFmtId="0" fontId="39" fillId="0" borderId="17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13" fontId="39" fillId="0" borderId="19" xfId="0" applyNumberFormat="1" applyFont="1" applyBorder="1" applyAlignment="1">
      <alignment horizontal="center"/>
    </xf>
    <xf numFmtId="13" fontId="39" fillId="0" borderId="20" xfId="0" applyNumberFormat="1" applyFont="1" applyBorder="1" applyAlignment="1">
      <alignment horizontal="center"/>
    </xf>
    <xf numFmtId="13" fontId="39" fillId="0" borderId="21" xfId="0" applyNumberFormat="1" applyFont="1" applyBorder="1" applyAlignment="1">
      <alignment horizontal="center"/>
    </xf>
    <xf numFmtId="0" fontId="39" fillId="0" borderId="22" xfId="0" applyFont="1" applyBorder="1" applyAlignment="1">
      <alignment horizontal="center" wrapText="1"/>
    </xf>
    <xf numFmtId="0" fontId="38" fillId="30" borderId="23" xfId="0" applyFont="1" applyFill="1" applyBorder="1" applyAlignment="1">
      <alignment wrapText="1"/>
    </xf>
    <xf numFmtId="0" fontId="38" fillId="24" borderId="23" xfId="0" applyFont="1" applyFill="1" applyBorder="1" applyAlignment="1">
      <alignment wrapText="1"/>
    </xf>
    <xf numFmtId="0" fontId="38" fillId="33" borderId="23" xfId="0" applyFont="1" applyFill="1" applyBorder="1" applyAlignment="1">
      <alignment wrapText="1"/>
    </xf>
    <xf numFmtId="0" fontId="38" fillId="25" borderId="23" xfId="0" applyFont="1" applyFill="1" applyBorder="1" applyAlignment="1">
      <alignment wrapText="1"/>
    </xf>
    <xf numFmtId="0" fontId="38" fillId="26" borderId="24" xfId="0" applyFont="1" applyFill="1" applyBorder="1" applyAlignment="1">
      <alignment wrapText="1"/>
    </xf>
    <xf numFmtId="0" fontId="38" fillId="27" borderId="25" xfId="0" applyFont="1" applyFill="1" applyBorder="1" applyAlignment="1">
      <alignment wrapText="1"/>
    </xf>
    <xf numFmtId="0" fontId="38" fillId="28" borderId="26" xfId="0" applyFont="1" applyFill="1" applyBorder="1" applyAlignment="1">
      <alignment wrapText="1"/>
    </xf>
    <xf numFmtId="0" fontId="38" fillId="29" borderId="137" xfId="0" applyFont="1" applyFill="1" applyBorder="1" applyAlignment="1">
      <alignment wrapText="1"/>
    </xf>
    <xf numFmtId="0" fontId="39" fillId="0" borderId="27" xfId="0" applyFont="1" applyBorder="1"/>
    <xf numFmtId="0" fontId="40" fillId="0" borderId="16" xfId="0" applyFont="1" applyBorder="1" applyAlignment="1">
      <alignment wrapText="1"/>
    </xf>
    <xf numFmtId="0" fontId="39" fillId="0" borderId="112" xfId="0" applyFont="1" applyBorder="1" applyAlignment="1">
      <alignment horizontal="center" wrapText="1"/>
    </xf>
    <xf numFmtId="10" fontId="38" fillId="0" borderId="0" xfId="0" applyNumberFormat="1" applyFont="1" applyAlignment="1">
      <alignment horizontal="center"/>
    </xf>
    <xf numFmtId="10" fontId="38" fillId="0" borderId="0" xfId="0" applyNumberFormat="1" applyFont="1"/>
    <xf numFmtId="3" fontId="41" fillId="0" borderId="28" xfId="0" applyNumberFormat="1" applyFont="1" applyBorder="1" applyAlignment="1">
      <alignment vertical="center"/>
    </xf>
    <xf numFmtId="0" fontId="40" fillId="0" borderId="29" xfId="0" applyFont="1" applyBorder="1" applyAlignment="1">
      <alignment horizontal="right" vertical="center"/>
    </xf>
    <xf numFmtId="0" fontId="40" fillId="0" borderId="30" xfId="0" applyFont="1" applyBorder="1" applyAlignment="1">
      <alignment vertical="center"/>
    </xf>
    <xf numFmtId="0" fontId="42" fillId="0" borderId="31" xfId="0" applyFont="1" applyBorder="1" applyAlignment="1">
      <alignment vertical="center"/>
    </xf>
    <xf numFmtId="0" fontId="38" fillId="0" borderId="32" xfId="0" applyNumberFormat="1" applyFont="1" applyFill="1" applyBorder="1" applyAlignment="1">
      <alignment vertical="center"/>
    </xf>
    <xf numFmtId="0" fontId="38" fillId="24" borderId="32" xfId="0" applyNumberFormat="1" applyFont="1" applyFill="1" applyBorder="1" applyAlignment="1">
      <alignment vertical="center"/>
    </xf>
    <xf numFmtId="0" fontId="38" fillId="0" borderId="33" xfId="0" applyNumberFormat="1" applyFont="1" applyBorder="1" applyAlignment="1">
      <alignment vertical="center"/>
    </xf>
    <xf numFmtId="0" fontId="38" fillId="0" borderId="34" xfId="0" applyNumberFormat="1" applyFont="1" applyBorder="1" applyAlignment="1">
      <alignment vertical="center"/>
    </xf>
    <xf numFmtId="164" fontId="38" fillId="24" borderId="35" xfId="0" applyNumberFormat="1" applyFont="1" applyFill="1" applyBorder="1" applyAlignment="1">
      <alignment vertical="center"/>
    </xf>
    <xf numFmtId="0" fontId="38" fillId="0" borderId="36" xfId="0" applyNumberFormat="1" applyFont="1" applyBorder="1" applyAlignment="1">
      <alignment vertical="center"/>
    </xf>
    <xf numFmtId="164" fontId="38" fillId="24" borderId="37" xfId="0" applyNumberFormat="1" applyFont="1" applyFill="1" applyBorder="1" applyAlignment="1">
      <alignment vertical="center"/>
    </xf>
    <xf numFmtId="0" fontId="38" fillId="0" borderId="0" xfId="0" applyFont="1" applyAlignment="1">
      <alignment vertical="center"/>
    </xf>
    <xf numFmtId="165" fontId="38" fillId="0" borderId="0" xfId="0" applyNumberFormat="1" applyFont="1"/>
    <xf numFmtId="3" fontId="39" fillId="0" borderId="20" xfId="0" applyNumberFormat="1" applyFont="1" applyBorder="1" applyAlignment="1">
      <alignment vertical="center"/>
    </xf>
    <xf numFmtId="0" fontId="40" fillId="0" borderId="39" xfId="0" applyFont="1" applyBorder="1" applyAlignment="1">
      <alignment horizontal="right" vertical="center"/>
    </xf>
    <xf numFmtId="0" fontId="40" fillId="0" borderId="40" xfId="0" applyFont="1" applyBorder="1" applyAlignment="1">
      <alignment vertical="center"/>
    </xf>
    <xf numFmtId="0" fontId="42" fillId="0" borderId="41" xfId="0" applyFont="1" applyBorder="1" applyAlignment="1">
      <alignment vertical="center"/>
    </xf>
    <xf numFmtId="0" fontId="38" fillId="0" borderId="42" xfId="0" applyNumberFormat="1" applyFont="1" applyFill="1" applyBorder="1" applyAlignment="1">
      <alignment vertical="center"/>
    </xf>
    <xf numFmtId="0" fontId="38" fillId="0" borderId="42" xfId="0" applyNumberFormat="1" applyFont="1" applyBorder="1" applyAlignment="1">
      <alignment vertical="center"/>
    </xf>
    <xf numFmtId="0" fontId="38" fillId="0" borderId="1" xfId="0" applyNumberFormat="1" applyFont="1" applyFill="1" applyBorder="1" applyAlignment="1">
      <alignment vertical="center"/>
    </xf>
    <xf numFmtId="0" fontId="38" fillId="26" borderId="43" xfId="0" applyNumberFormat="1" applyFont="1" applyFill="1" applyBorder="1" applyAlignment="1">
      <alignment vertical="center"/>
    </xf>
    <xf numFmtId="164" fontId="38" fillId="26" borderId="44" xfId="0" applyNumberFormat="1" applyFont="1" applyFill="1" applyBorder="1" applyAlignment="1">
      <alignment vertical="center"/>
    </xf>
    <xf numFmtId="0" fontId="38" fillId="0" borderId="45" xfId="0" applyNumberFormat="1" applyFont="1" applyBorder="1" applyAlignment="1">
      <alignment vertical="center"/>
    </xf>
    <xf numFmtId="0" fontId="38" fillId="0" borderId="1" xfId="0" applyNumberFormat="1" applyFont="1" applyBorder="1" applyAlignment="1">
      <alignment vertical="center"/>
    </xf>
    <xf numFmtId="0" fontId="38" fillId="0" borderId="43" xfId="0" applyNumberFormat="1" applyFont="1" applyBorder="1" applyAlignment="1">
      <alignment vertical="center"/>
    </xf>
    <xf numFmtId="164" fontId="38" fillId="26" borderId="46" xfId="0" applyNumberFormat="1" applyFont="1" applyFill="1" applyBorder="1" applyAlignment="1">
      <alignment vertical="center"/>
    </xf>
    <xf numFmtId="165" fontId="38" fillId="0" borderId="0" xfId="0" applyNumberFormat="1" applyFont="1" applyAlignment="1">
      <alignment vertical="center"/>
    </xf>
    <xf numFmtId="3" fontId="41" fillId="0" borderId="48" xfId="0" applyNumberFormat="1" applyFont="1" applyBorder="1" applyAlignment="1">
      <alignment vertical="center"/>
    </xf>
    <xf numFmtId="0" fontId="40" fillId="0" borderId="49" xfId="0" applyFont="1" applyBorder="1" applyAlignment="1">
      <alignment horizontal="right" vertical="center"/>
    </xf>
    <xf numFmtId="0" fontId="40" fillId="0" borderId="50" xfId="0" applyFont="1" applyBorder="1" applyAlignment="1">
      <alignment vertical="center"/>
    </xf>
    <xf numFmtId="0" fontId="42" fillId="0" borderId="51" xfId="0" applyFont="1" applyBorder="1" applyAlignment="1">
      <alignment vertical="center"/>
    </xf>
    <xf numFmtId="0" fontId="38" fillId="0" borderId="52" xfId="0" applyNumberFormat="1" applyFont="1" applyFill="1" applyBorder="1" applyAlignment="1">
      <alignment vertical="center"/>
    </xf>
    <xf numFmtId="0" fontId="38" fillId="0" borderId="52" xfId="0" applyNumberFormat="1" applyFont="1" applyBorder="1" applyAlignment="1">
      <alignment vertical="center"/>
    </xf>
    <xf numFmtId="0" fontId="38" fillId="0" borderId="53" xfId="0" applyNumberFormat="1" applyFont="1" applyBorder="1" applyAlignment="1">
      <alignment vertical="center"/>
    </xf>
    <xf numFmtId="0" fontId="38" fillId="0" borderId="54" xfId="0" applyNumberFormat="1" applyFont="1" applyBorder="1" applyAlignment="1">
      <alignment vertical="center"/>
    </xf>
    <xf numFmtId="164" fontId="38" fillId="0" borderId="55" xfId="0" applyNumberFormat="1" applyFont="1" applyBorder="1" applyAlignment="1">
      <alignment vertical="center"/>
    </xf>
    <xf numFmtId="0" fontId="38" fillId="0" borderId="56" xfId="0" applyNumberFormat="1" applyFont="1" applyBorder="1" applyAlignment="1">
      <alignment vertical="center"/>
    </xf>
    <xf numFmtId="0" fontId="38" fillId="29" borderId="54" xfId="0" applyNumberFormat="1" applyFont="1" applyFill="1" applyBorder="1" applyAlignment="1">
      <alignment vertical="center"/>
    </xf>
    <xf numFmtId="164" fontId="38" fillId="29" borderId="75" xfId="0" applyNumberFormat="1" applyFont="1" applyFill="1" applyBorder="1" applyAlignment="1">
      <alignment vertical="center"/>
    </xf>
    <xf numFmtId="0" fontId="40" fillId="0" borderId="57" xfId="0" applyFont="1" applyBorder="1" applyAlignment="1">
      <alignment horizontal="right" vertical="center"/>
    </xf>
    <xf numFmtId="0" fontId="40" fillId="0" borderId="58" xfId="0" applyFont="1" applyBorder="1" applyAlignment="1">
      <alignment vertical="center"/>
    </xf>
    <xf numFmtId="0" fontId="42" fillId="0" borderId="59" xfId="0" applyFont="1" applyBorder="1" applyAlignment="1">
      <alignment vertical="center"/>
    </xf>
    <xf numFmtId="0" fontId="38" fillId="0" borderId="60" xfId="0" applyNumberFormat="1" applyFont="1" applyFill="1" applyBorder="1" applyAlignment="1">
      <alignment vertical="center"/>
    </xf>
    <xf numFmtId="0" fontId="38" fillId="24" borderId="60" xfId="0" applyNumberFormat="1" applyFont="1" applyFill="1" applyBorder="1" applyAlignment="1">
      <alignment vertical="center"/>
    </xf>
    <xf numFmtId="0" fontId="38" fillId="0" borderId="61" xfId="0" applyNumberFormat="1" applyFont="1" applyBorder="1" applyAlignment="1">
      <alignment vertical="center"/>
    </xf>
    <xf numFmtId="0" fontId="38" fillId="0" borderId="62" xfId="0" applyNumberFormat="1" applyFont="1" applyBorder="1" applyAlignment="1">
      <alignment vertical="center"/>
    </xf>
    <xf numFmtId="164" fontId="38" fillId="24" borderId="63" xfId="0" applyNumberFormat="1" applyFont="1" applyFill="1" applyBorder="1" applyAlignment="1">
      <alignment vertical="center"/>
    </xf>
    <xf numFmtId="0" fontId="38" fillId="0" borderId="64" xfId="0" applyNumberFormat="1" applyFont="1" applyBorder="1" applyAlignment="1">
      <alignment vertical="center"/>
    </xf>
    <xf numFmtId="164" fontId="38" fillId="24" borderId="65" xfId="0" applyNumberFormat="1" applyFont="1" applyFill="1" applyBorder="1" applyAlignment="1">
      <alignment vertical="center"/>
    </xf>
    <xf numFmtId="3" fontId="43" fillId="0" borderId="20" xfId="0" applyNumberFormat="1" applyFont="1" applyBorder="1" applyAlignment="1">
      <alignment vertical="center"/>
    </xf>
    <xf numFmtId="0" fontId="38" fillId="31" borderId="1" xfId="0" applyFont="1" applyFill="1" applyBorder="1" applyAlignment="1">
      <alignment vertical="center"/>
    </xf>
    <xf numFmtId="0" fontId="38" fillId="0" borderId="43" xfId="0" applyNumberFormat="1" applyFont="1" applyFill="1" applyBorder="1" applyAlignment="1">
      <alignment vertical="center"/>
    </xf>
    <xf numFmtId="164" fontId="38" fillId="31" borderId="44" xfId="0" applyNumberFormat="1" applyFont="1" applyFill="1" applyBorder="1" applyAlignment="1">
      <alignment vertical="center"/>
    </xf>
    <xf numFmtId="164" fontId="38" fillId="31" borderId="46" xfId="0" applyNumberFormat="1" applyFont="1" applyFill="1" applyBorder="1" applyAlignment="1">
      <alignment vertical="center"/>
    </xf>
    <xf numFmtId="3" fontId="39" fillId="0" borderId="48" xfId="0" applyNumberFormat="1" applyFont="1" applyBorder="1" applyAlignment="1">
      <alignment vertical="center"/>
    </xf>
    <xf numFmtId="3" fontId="41" fillId="0" borderId="20" xfId="0" applyNumberFormat="1" applyFont="1" applyBorder="1" applyAlignment="1">
      <alignment vertical="center"/>
    </xf>
    <xf numFmtId="0" fontId="38" fillId="24" borderId="60" xfId="0" applyFont="1" applyFill="1" applyBorder="1" applyAlignment="1">
      <alignment vertical="center"/>
    </xf>
    <xf numFmtId="0" fontId="38" fillId="0" borderId="60" xfId="0" applyFont="1" applyFill="1" applyBorder="1" applyAlignment="1">
      <alignment vertical="center"/>
    </xf>
    <xf numFmtId="0" fontId="38" fillId="26" borderId="43" xfId="0" applyFont="1" applyFill="1" applyBorder="1" applyAlignment="1">
      <alignment vertical="center"/>
    </xf>
    <xf numFmtId="0" fontId="38" fillId="0" borderId="45" xfId="0" applyNumberFormat="1" applyFont="1" applyFill="1" applyBorder="1" applyAlignment="1">
      <alignment vertical="center"/>
    </xf>
    <xf numFmtId="0" fontId="38" fillId="29" borderId="54" xfId="0" applyFont="1" applyFill="1" applyBorder="1" applyAlignment="1">
      <alignment vertical="center"/>
    </xf>
    <xf numFmtId="0" fontId="38" fillId="30" borderId="60" xfId="0" applyNumberFormat="1" applyFont="1" applyFill="1" applyBorder="1" applyAlignment="1">
      <alignment vertical="center"/>
    </xf>
    <xf numFmtId="164" fontId="38" fillId="30" borderId="63" xfId="0" applyNumberFormat="1" applyFont="1" applyFill="1" applyBorder="1" applyAlignment="1">
      <alignment vertical="center"/>
    </xf>
    <xf numFmtId="164" fontId="38" fillId="30" borderId="65" xfId="0" applyNumberFormat="1" applyFont="1" applyFill="1" applyBorder="1" applyAlignment="1">
      <alignment vertical="center"/>
    </xf>
    <xf numFmtId="0" fontId="38" fillId="0" borderId="94" xfId="0" applyNumberFormat="1" applyFont="1" applyFill="1" applyBorder="1" applyAlignment="1">
      <alignment vertical="center"/>
    </xf>
    <xf numFmtId="0" fontId="38" fillId="25" borderId="20" xfId="0" applyFont="1" applyFill="1" applyBorder="1" applyAlignment="1">
      <alignment vertical="center"/>
    </xf>
    <xf numFmtId="164" fontId="38" fillId="25" borderId="95" xfId="0" applyNumberFormat="1" applyFont="1" applyFill="1" applyBorder="1" applyAlignment="1">
      <alignment vertical="center"/>
    </xf>
    <xf numFmtId="164" fontId="38" fillId="25" borderId="96" xfId="0" applyNumberFormat="1" applyFont="1" applyFill="1" applyBorder="1" applyAlignment="1">
      <alignment vertical="center"/>
    </xf>
    <xf numFmtId="0" fontId="38" fillId="28" borderId="53" xfId="0" applyNumberFormat="1" applyFont="1" applyFill="1" applyBorder="1" applyAlignment="1">
      <alignment vertical="center"/>
    </xf>
    <xf numFmtId="0" fontId="38" fillId="0" borderId="54" xfId="0" applyNumberFormat="1" applyFont="1" applyFill="1" applyBorder="1" applyAlignment="1">
      <alignment vertical="center"/>
    </xf>
    <xf numFmtId="164" fontId="38" fillId="28" borderId="75" xfId="0" applyNumberFormat="1" applyFont="1" applyFill="1" applyBorder="1" applyAlignment="1">
      <alignment vertical="center"/>
    </xf>
    <xf numFmtId="4" fontId="44" fillId="0" borderId="20" xfId="0" applyNumberFormat="1" applyFont="1" applyBorder="1" applyAlignment="1">
      <alignment vertical="center"/>
    </xf>
    <xf numFmtId="0" fontId="38" fillId="0" borderId="56" xfId="0" applyNumberFormat="1" applyFont="1" applyFill="1" applyBorder="1" applyAlignment="1">
      <alignment vertical="center"/>
    </xf>
    <xf numFmtId="3" fontId="43" fillId="0" borderId="91" xfId="0" applyNumberFormat="1" applyFont="1" applyBorder="1" applyAlignment="1">
      <alignment vertical="center"/>
    </xf>
    <xf numFmtId="0" fontId="40" fillId="0" borderId="66" xfId="0" applyFont="1" applyBorder="1" applyAlignment="1">
      <alignment horizontal="right" vertical="center"/>
    </xf>
    <xf numFmtId="0" fontId="40" fillId="0" borderId="67" xfId="0" applyFont="1" applyBorder="1" applyAlignment="1">
      <alignment vertical="center"/>
    </xf>
    <xf numFmtId="0" fontId="42" fillId="0" borderId="68" xfId="0" applyFont="1" applyBorder="1" applyAlignment="1">
      <alignment vertical="center"/>
    </xf>
    <xf numFmtId="0" fontId="38" fillId="0" borderId="69" xfId="0" applyNumberFormat="1" applyFont="1" applyBorder="1" applyAlignment="1">
      <alignment vertical="center"/>
    </xf>
    <xf numFmtId="0" fontId="38" fillId="0" borderId="69" xfId="0" applyNumberFormat="1" applyFont="1" applyFill="1" applyBorder="1" applyAlignment="1">
      <alignment vertical="center"/>
    </xf>
    <xf numFmtId="0" fontId="38" fillId="25" borderId="70" xfId="0" applyNumberFormat="1" applyFont="1" applyFill="1" applyBorder="1" applyAlignment="1">
      <alignment vertical="center"/>
    </xf>
    <xf numFmtId="0" fontId="38" fillId="0" borderId="71" xfId="0" applyNumberFormat="1" applyFont="1" applyFill="1" applyBorder="1" applyAlignment="1">
      <alignment vertical="center"/>
    </xf>
    <xf numFmtId="164" fontId="38" fillId="25" borderId="72" xfId="0" applyNumberFormat="1" applyFont="1" applyFill="1" applyBorder="1" applyAlignment="1">
      <alignment vertical="center"/>
    </xf>
    <xf numFmtId="0" fontId="38" fillId="0" borderId="73" xfId="0" applyNumberFormat="1" applyFont="1" applyBorder="1" applyAlignment="1">
      <alignment vertical="center"/>
    </xf>
    <xf numFmtId="0" fontId="38" fillId="0" borderId="70" xfId="0" applyNumberFormat="1" applyFont="1" applyBorder="1" applyAlignment="1">
      <alignment vertical="center"/>
    </xf>
    <xf numFmtId="0" fontId="38" fillId="0" borderId="71" xfId="0" applyNumberFormat="1" applyFont="1" applyBorder="1" applyAlignment="1">
      <alignment vertical="center"/>
    </xf>
    <xf numFmtId="164" fontId="38" fillId="25" borderId="74" xfId="0" applyNumberFormat="1" applyFont="1" applyFill="1" applyBorder="1" applyAlignment="1">
      <alignment vertical="center"/>
    </xf>
    <xf numFmtId="3" fontId="44" fillId="0" borderId="48" xfId="0" applyNumberFormat="1" applyFont="1" applyBorder="1" applyAlignment="1">
      <alignment vertical="center"/>
    </xf>
    <xf numFmtId="0" fontId="38" fillId="0" borderId="53" xfId="0" applyNumberFormat="1" applyFont="1" applyFill="1" applyBorder="1" applyAlignment="1">
      <alignment vertical="center"/>
    </xf>
    <xf numFmtId="164" fontId="38" fillId="0" borderId="55" xfId="0" applyNumberFormat="1" applyFont="1" applyFill="1" applyBorder="1" applyAlignment="1">
      <alignment vertical="center"/>
    </xf>
    <xf numFmtId="0" fontId="40" fillId="0" borderId="76" xfId="0" applyFont="1" applyBorder="1" applyAlignment="1">
      <alignment horizontal="center" vertical="center"/>
    </xf>
    <xf numFmtId="0" fontId="39" fillId="0" borderId="83" xfId="0" applyFont="1" applyBorder="1" applyAlignment="1">
      <alignment horizontal="center" vertical="center" wrapText="1"/>
    </xf>
    <xf numFmtId="3" fontId="39" fillId="0" borderId="83" xfId="0" applyNumberFormat="1" applyFont="1" applyBorder="1" applyAlignment="1">
      <alignment vertical="center"/>
    </xf>
    <xf numFmtId="0" fontId="40" fillId="0" borderId="77" xfId="0" applyFont="1" applyBorder="1" applyAlignment="1">
      <alignment horizontal="right" vertical="center"/>
    </xf>
    <xf numFmtId="0" fontId="40" fillId="0" borderId="84" xfId="0" applyFont="1" applyBorder="1" applyAlignment="1">
      <alignment vertical="center"/>
    </xf>
    <xf numFmtId="0" fontId="42" fillId="0" borderId="85" xfId="0" applyFont="1" applyBorder="1" applyAlignment="1">
      <alignment vertical="center"/>
    </xf>
    <xf numFmtId="0" fontId="38" fillId="0" borderId="86" xfId="0" applyNumberFormat="1" applyFont="1" applyFill="1" applyBorder="1" applyAlignment="1">
      <alignment vertical="center"/>
    </xf>
    <xf numFmtId="0" fontId="38" fillId="25" borderId="83" xfId="0" applyNumberFormat="1" applyFont="1" applyFill="1" applyBorder="1" applyAlignment="1">
      <alignment vertical="center"/>
    </xf>
    <xf numFmtId="0" fontId="38" fillId="0" borderId="87" xfId="0" applyNumberFormat="1" applyFont="1" applyBorder="1" applyAlignment="1">
      <alignment vertical="center"/>
    </xf>
    <xf numFmtId="164" fontId="38" fillId="25" borderId="88" xfId="0" applyNumberFormat="1" applyFont="1" applyFill="1" applyBorder="1" applyAlignment="1">
      <alignment vertical="center"/>
    </xf>
    <xf numFmtId="0" fontId="38" fillId="0" borderId="89" xfId="0" applyNumberFormat="1" applyFont="1" applyBorder="1" applyAlignment="1">
      <alignment vertical="center"/>
    </xf>
    <xf numFmtId="0" fontId="38" fillId="0" borderId="83" xfId="0" applyNumberFormat="1" applyFont="1" applyBorder="1" applyAlignment="1">
      <alignment vertical="center"/>
    </xf>
    <xf numFmtId="164" fontId="38" fillId="25" borderId="90" xfId="0" applyNumberFormat="1" applyFont="1" applyFill="1" applyBorder="1" applyAlignment="1">
      <alignment vertical="center"/>
    </xf>
    <xf numFmtId="3" fontId="41" fillId="0" borderId="91" xfId="0" applyNumberFormat="1" applyFont="1" applyBorder="1" applyAlignment="1">
      <alignment vertical="center"/>
    </xf>
    <xf numFmtId="0" fontId="38" fillId="24" borderId="69" xfId="0" applyNumberFormat="1" applyFont="1" applyFill="1" applyBorder="1" applyAlignment="1">
      <alignment vertical="center"/>
    </xf>
    <xf numFmtId="164" fontId="38" fillId="24" borderId="72" xfId="0" applyNumberFormat="1" applyFont="1" applyFill="1" applyBorder="1" applyAlignment="1">
      <alignment vertical="center"/>
    </xf>
    <xf numFmtId="164" fontId="38" fillId="24" borderId="74" xfId="0" applyNumberFormat="1" applyFont="1" applyFill="1" applyBorder="1" applyAlignment="1">
      <alignment vertical="center"/>
    </xf>
    <xf numFmtId="0" fontId="40" fillId="0" borderId="92" xfId="0" applyFont="1" applyBorder="1" applyAlignment="1">
      <alignment horizontal="right" vertical="center"/>
    </xf>
    <xf numFmtId="0" fontId="40" fillId="0" borderId="0" xfId="0" applyFont="1" applyBorder="1" applyAlignment="1">
      <alignment vertical="center"/>
    </xf>
    <xf numFmtId="0" fontId="42" fillId="0" borderId="93" xfId="0" applyFont="1" applyBorder="1" applyAlignment="1">
      <alignment vertical="center"/>
    </xf>
    <xf numFmtId="0" fontId="38" fillId="25" borderId="20" xfId="0" applyNumberFormat="1" applyFont="1" applyFill="1" applyBorder="1" applyAlignment="1">
      <alignment vertical="center"/>
    </xf>
    <xf numFmtId="0" fontId="38" fillId="0" borderId="21" xfId="0" applyNumberFormat="1" applyFont="1" applyFill="1" applyBorder="1" applyAlignment="1">
      <alignment vertical="center"/>
    </xf>
    <xf numFmtId="0" fontId="38" fillId="0" borderId="19" xfId="0" applyNumberFormat="1" applyFont="1" applyBorder="1" applyAlignment="1">
      <alignment vertical="center"/>
    </xf>
    <xf numFmtId="0" fontId="38" fillId="0" borderId="20" xfId="0" applyNumberFormat="1" applyFont="1" applyBorder="1" applyAlignment="1">
      <alignment vertical="center"/>
    </xf>
    <xf numFmtId="0" fontId="38" fillId="0" borderId="21" xfId="0" applyNumberFormat="1" applyFont="1" applyBorder="1" applyAlignment="1">
      <alignment vertical="center"/>
    </xf>
    <xf numFmtId="3" fontId="39" fillId="0" borderId="20" xfId="0" applyNumberFormat="1" applyFont="1" applyFill="1" applyBorder="1" applyAlignment="1">
      <alignment vertical="center"/>
    </xf>
    <xf numFmtId="0" fontId="38" fillId="0" borderId="60" xfId="0" applyNumberFormat="1" applyFont="1" applyBorder="1" applyAlignment="1">
      <alignment vertical="center"/>
    </xf>
    <xf numFmtId="0" fontId="38" fillId="26" borderId="62" xfId="0" applyNumberFormat="1" applyFont="1" applyFill="1" applyBorder="1" applyAlignment="1">
      <alignment vertical="center"/>
    </xf>
    <xf numFmtId="164" fontId="38" fillId="26" borderId="63" xfId="0" applyNumberFormat="1" applyFont="1" applyFill="1" applyBorder="1" applyAlignment="1">
      <alignment vertical="center"/>
    </xf>
    <xf numFmtId="0" fontId="38" fillId="0" borderId="61" xfId="0" applyNumberFormat="1" applyFont="1" applyFill="1" applyBorder="1" applyAlignment="1">
      <alignment vertical="center"/>
    </xf>
    <xf numFmtId="164" fontId="38" fillId="26" borderId="65" xfId="0" applyNumberFormat="1" applyFont="1" applyFill="1" applyBorder="1" applyAlignment="1">
      <alignment vertical="center"/>
    </xf>
    <xf numFmtId="0" fontId="38" fillId="0" borderId="62" xfId="0" applyNumberFormat="1" applyFont="1" applyFill="1" applyBorder="1" applyAlignment="1">
      <alignment vertical="center"/>
    </xf>
    <xf numFmtId="0" fontId="38" fillId="0" borderId="94" xfId="0" applyNumberFormat="1" applyFont="1" applyBorder="1" applyAlignment="1">
      <alignment vertical="center"/>
    </xf>
    <xf numFmtId="0" fontId="38" fillId="0" borderId="20" xfId="0" applyNumberFormat="1" applyFont="1" applyFill="1" applyBorder="1" applyAlignment="1">
      <alignment vertical="center"/>
    </xf>
    <xf numFmtId="0" fontId="38" fillId="33" borderId="60" xfId="0" applyNumberFormat="1" applyFont="1" applyFill="1" applyBorder="1" applyAlignment="1">
      <alignment vertical="center"/>
    </xf>
    <xf numFmtId="164" fontId="38" fillId="33" borderId="72" xfId="0" applyNumberFormat="1" applyFont="1" applyFill="1" applyBorder="1" applyAlignment="1">
      <alignment vertical="center"/>
    </xf>
    <xf numFmtId="164" fontId="38" fillId="33" borderId="65" xfId="0" applyNumberFormat="1" applyFont="1" applyFill="1" applyBorder="1" applyAlignment="1">
      <alignment vertical="center"/>
    </xf>
    <xf numFmtId="0" fontId="38" fillId="26" borderId="54" xfId="0" applyNumberFormat="1" applyFont="1" applyFill="1" applyBorder="1" applyAlignment="1">
      <alignment vertical="center"/>
    </xf>
    <xf numFmtId="164" fontId="38" fillId="26" borderId="55" xfId="0" applyNumberFormat="1" applyFont="1" applyFill="1" applyBorder="1" applyAlignment="1">
      <alignment vertical="center"/>
    </xf>
    <xf numFmtId="164" fontId="38" fillId="26" borderId="75" xfId="0" applyNumberFormat="1" applyFont="1" applyFill="1" applyBorder="1" applyAlignment="1">
      <alignment vertical="center"/>
    </xf>
    <xf numFmtId="0" fontId="40" fillId="0" borderId="47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 wrapText="1"/>
    </xf>
    <xf numFmtId="0" fontId="40" fillId="0" borderId="78" xfId="0" applyFont="1" applyBorder="1" applyAlignment="1">
      <alignment horizontal="right" vertical="center"/>
    </xf>
    <xf numFmtId="0" fontId="40" fillId="0" borderId="78" xfId="0" applyFont="1" applyBorder="1" applyAlignment="1">
      <alignment vertical="center"/>
    </xf>
    <xf numFmtId="0" fontId="42" fillId="0" borderId="79" xfId="0" applyFont="1" applyBorder="1" applyAlignment="1">
      <alignment vertical="center"/>
    </xf>
    <xf numFmtId="0" fontId="38" fillId="0" borderId="80" xfId="0" applyNumberFormat="1" applyFont="1" applyFill="1" applyBorder="1" applyAlignment="1">
      <alignment vertical="center"/>
    </xf>
    <xf numFmtId="0" fontId="38" fillId="0" borderId="48" xfId="0" applyNumberFormat="1" applyFont="1" applyBorder="1" applyAlignment="1">
      <alignment vertical="center"/>
    </xf>
    <xf numFmtId="0" fontId="38" fillId="0" borderId="81" xfId="0" applyNumberFormat="1" applyFont="1" applyFill="1" applyBorder="1" applyAlignment="1">
      <alignment vertical="center"/>
    </xf>
    <xf numFmtId="164" fontId="38" fillId="0" borderId="97" xfId="0" applyNumberFormat="1" applyFont="1" applyFill="1" applyBorder="1" applyAlignment="1">
      <alignment vertical="center"/>
    </xf>
    <xf numFmtId="0" fontId="38" fillId="0" borderId="82" xfId="0" applyNumberFormat="1" applyFont="1" applyBorder="1" applyAlignment="1">
      <alignment vertical="center"/>
    </xf>
    <xf numFmtId="0" fontId="38" fillId="24" borderId="80" xfId="0" applyNumberFormat="1" applyFont="1" applyFill="1" applyBorder="1" applyAlignment="1">
      <alignment vertical="center"/>
    </xf>
    <xf numFmtId="0" fontId="38" fillId="0" borderId="81" xfId="0" applyNumberFormat="1" applyFont="1" applyBorder="1" applyAlignment="1">
      <alignment vertical="center"/>
    </xf>
    <xf numFmtId="164" fontId="38" fillId="24" borderId="97" xfId="0" applyNumberFormat="1" applyFont="1" applyFill="1" applyBorder="1" applyAlignment="1">
      <alignment vertical="center"/>
    </xf>
    <xf numFmtId="164" fontId="38" fillId="24" borderId="98" xfId="0" applyNumberFormat="1" applyFont="1" applyFill="1" applyBorder="1" applyAlignment="1">
      <alignment vertical="center"/>
    </xf>
    <xf numFmtId="0" fontId="38" fillId="0" borderId="86" xfId="0" applyNumberFormat="1" applyFont="1" applyBorder="1" applyAlignment="1">
      <alignment vertical="center"/>
    </xf>
    <xf numFmtId="0" fontId="38" fillId="26" borderId="87" xfId="0" applyNumberFormat="1" applyFont="1" applyFill="1" applyBorder="1" applyAlignment="1">
      <alignment vertical="center"/>
    </xf>
    <xf numFmtId="164" fontId="38" fillId="26" borderId="88" xfId="0" applyNumberFormat="1" applyFont="1" applyFill="1" applyBorder="1" applyAlignment="1">
      <alignment vertical="center"/>
    </xf>
    <xf numFmtId="164" fontId="38" fillId="26" borderId="90" xfId="0" applyNumberFormat="1" applyFont="1" applyFill="1" applyBorder="1" applyAlignment="1">
      <alignment vertical="center"/>
    </xf>
    <xf numFmtId="0" fontId="38" fillId="0" borderId="80" xfId="0" applyNumberFormat="1" applyFont="1" applyBorder="1" applyAlignment="1">
      <alignment vertical="center"/>
    </xf>
    <xf numFmtId="164" fontId="38" fillId="0" borderId="97" xfId="0" applyNumberFormat="1" applyFont="1" applyBorder="1" applyAlignment="1">
      <alignment vertical="center"/>
    </xf>
    <xf numFmtId="0" fontId="38" fillId="28" borderId="48" xfId="0" applyNumberFormat="1" applyFont="1" applyFill="1" applyBorder="1" applyAlignment="1">
      <alignment vertical="center"/>
    </xf>
    <xf numFmtId="164" fontId="38" fillId="28" borderId="98" xfId="0" applyNumberFormat="1" applyFont="1" applyFill="1" applyBorder="1" applyAlignment="1">
      <alignment vertical="center"/>
    </xf>
    <xf numFmtId="0" fontId="38" fillId="0" borderId="87" xfId="0" applyNumberFormat="1" applyFont="1" applyFill="1" applyBorder="1" applyAlignment="1">
      <alignment vertical="center"/>
    </xf>
    <xf numFmtId="164" fontId="38" fillId="0" borderId="88" xfId="0" applyNumberFormat="1" applyFont="1" applyFill="1" applyBorder="1" applyAlignment="1">
      <alignment vertical="center"/>
    </xf>
    <xf numFmtId="0" fontId="38" fillId="27" borderId="82" xfId="0" applyFont="1" applyFill="1" applyBorder="1" applyAlignment="1">
      <alignment vertical="center"/>
    </xf>
    <xf numFmtId="164" fontId="38" fillId="27" borderId="90" xfId="0" applyNumberFormat="1" applyFont="1" applyFill="1" applyBorder="1" applyAlignment="1">
      <alignment vertical="center"/>
    </xf>
    <xf numFmtId="0" fontId="40" fillId="0" borderId="38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 wrapText="1"/>
    </xf>
    <xf numFmtId="0" fontId="38" fillId="26" borderId="21" xfId="0" applyNumberFormat="1" applyFont="1" applyFill="1" applyBorder="1" applyAlignment="1">
      <alignment vertical="center"/>
    </xf>
    <xf numFmtId="164" fontId="38" fillId="26" borderId="95" xfId="0" applyNumberFormat="1" applyFont="1" applyFill="1" applyBorder="1" applyAlignment="1">
      <alignment vertical="center"/>
    </xf>
    <xf numFmtId="164" fontId="38" fillId="26" borderId="96" xfId="0" applyNumberFormat="1" applyFont="1" applyFill="1" applyBorder="1" applyAlignment="1">
      <alignment vertical="center"/>
    </xf>
    <xf numFmtId="0" fontId="38" fillId="0" borderId="99" xfId="0" applyFont="1" applyBorder="1" applyAlignment="1">
      <alignment vertical="center"/>
    </xf>
    <xf numFmtId="0" fontId="38" fillId="0" borderId="100" xfId="0" applyFont="1" applyBorder="1" applyAlignment="1">
      <alignment vertical="center"/>
    </xf>
    <xf numFmtId="3" fontId="40" fillId="0" borderId="101" xfId="0" applyNumberFormat="1" applyFont="1" applyBorder="1" applyAlignment="1">
      <alignment vertical="center"/>
    </xf>
    <xf numFmtId="0" fontId="38" fillId="0" borderId="102" xfId="0" applyFont="1" applyBorder="1" applyAlignment="1">
      <alignment vertical="center"/>
    </xf>
    <xf numFmtId="164" fontId="39" fillId="30" borderId="103" xfId="0" applyNumberFormat="1" applyFont="1" applyFill="1" applyBorder="1" applyAlignment="1">
      <alignment vertical="center"/>
    </xf>
    <xf numFmtId="164" fontId="39" fillId="24" borderId="103" xfId="0" applyNumberFormat="1" applyFont="1" applyFill="1" applyBorder="1" applyAlignment="1">
      <alignment vertical="center"/>
    </xf>
    <xf numFmtId="164" fontId="39" fillId="33" borderId="103" xfId="0" applyNumberFormat="1" applyFont="1" applyFill="1" applyBorder="1" applyAlignment="1">
      <alignment vertical="center"/>
    </xf>
    <xf numFmtId="164" fontId="39" fillId="25" borderId="104" xfId="0" applyNumberFormat="1" applyFont="1" applyFill="1" applyBorder="1" applyAlignment="1">
      <alignment vertical="center"/>
    </xf>
    <xf numFmtId="164" fontId="39" fillId="26" borderId="105" xfId="0" applyNumberFormat="1" applyFont="1" applyFill="1" applyBorder="1" applyAlignment="1">
      <alignment vertical="center"/>
    </xf>
    <xf numFmtId="164" fontId="39" fillId="0" borderId="106" xfId="0" applyNumberFormat="1" applyFont="1" applyBorder="1" applyAlignment="1">
      <alignment vertical="center"/>
    </xf>
    <xf numFmtId="164" fontId="38" fillId="27" borderId="107" xfId="0" applyNumberFormat="1" applyFont="1" applyFill="1" applyBorder="1" applyAlignment="1">
      <alignment vertical="center"/>
    </xf>
    <xf numFmtId="164" fontId="38" fillId="28" borderId="104" xfId="0" applyNumberFormat="1" applyFont="1" applyFill="1" applyBorder="1" applyAlignment="1">
      <alignment vertical="center"/>
    </xf>
    <xf numFmtId="164" fontId="38" fillId="29" borderId="105" xfId="0" applyNumberFormat="1" applyFont="1" applyFill="1" applyBorder="1" applyAlignment="1">
      <alignment vertical="center"/>
    </xf>
    <xf numFmtId="164" fontId="39" fillId="0" borderId="108" xfId="0" applyNumberFormat="1" applyFont="1" applyBorder="1" applyAlignment="1">
      <alignment vertical="center"/>
    </xf>
    <xf numFmtId="0" fontId="39" fillId="0" borderId="100" xfId="0" applyFont="1" applyBorder="1" applyAlignment="1">
      <alignment vertical="center"/>
    </xf>
    <xf numFmtId="0" fontId="39" fillId="0" borderId="100" xfId="0" applyFont="1" applyBorder="1" applyAlignment="1">
      <alignment horizontal="right" vertical="center"/>
    </xf>
    <xf numFmtId="0" fontId="38" fillId="0" borderId="10" xfId="0" applyFont="1" applyBorder="1" applyAlignment="1">
      <alignment vertical="center"/>
    </xf>
    <xf numFmtId="0" fontId="38" fillId="0" borderId="109" xfId="0" applyFont="1" applyBorder="1" applyAlignment="1">
      <alignment vertical="center"/>
    </xf>
    <xf numFmtId="0" fontId="39" fillId="0" borderId="109" xfId="0" applyFont="1" applyBorder="1" applyAlignment="1">
      <alignment horizontal="right" vertical="center"/>
    </xf>
    <xf numFmtId="164" fontId="39" fillId="0" borderId="110" xfId="0" applyNumberFormat="1" applyFont="1" applyBorder="1" applyAlignment="1">
      <alignment vertical="center"/>
    </xf>
    <xf numFmtId="164" fontId="39" fillId="0" borderId="111" xfId="0" applyNumberFormat="1" applyFont="1" applyBorder="1" applyAlignment="1">
      <alignment vertical="center"/>
    </xf>
    <xf numFmtId="0" fontId="38" fillId="0" borderId="93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9" fillId="0" borderId="0" xfId="0" applyFont="1" applyBorder="1" applyAlignment="1">
      <alignment horizontal="right" vertical="center"/>
    </xf>
    <xf numFmtId="164" fontId="39" fillId="0" borderId="95" xfId="0" applyNumberFormat="1" applyFont="1" applyBorder="1" applyAlignment="1">
      <alignment vertical="center"/>
    </xf>
    <xf numFmtId="164" fontId="39" fillId="0" borderId="96" xfId="0" applyNumberFormat="1" applyFont="1" applyBorder="1" applyAlignment="1">
      <alignment vertical="center"/>
    </xf>
    <xf numFmtId="0" fontId="38" fillId="0" borderId="15" xfId="0" applyFont="1" applyBorder="1" applyAlignment="1">
      <alignment vertical="center"/>
    </xf>
    <xf numFmtId="0" fontId="38" fillId="0" borderId="112" xfId="0" applyFont="1" applyBorder="1" applyAlignment="1">
      <alignment vertical="center"/>
    </xf>
    <xf numFmtId="0" fontId="39" fillId="0" borderId="112" xfId="0" applyFont="1" applyBorder="1" applyAlignment="1">
      <alignment horizontal="right" vertical="center"/>
    </xf>
    <xf numFmtId="164" fontId="39" fillId="0" borderId="113" xfId="0" applyNumberFormat="1" applyFont="1" applyBorder="1" applyAlignment="1">
      <alignment vertical="center"/>
    </xf>
    <xf numFmtId="164" fontId="39" fillId="0" borderId="114" xfId="0" applyNumberFormat="1" applyFont="1" applyBorder="1" applyAlignment="1">
      <alignment vertical="center"/>
    </xf>
    <xf numFmtId="0" fontId="38" fillId="0" borderId="115" xfId="0" applyFont="1" applyBorder="1" applyAlignment="1">
      <alignment horizontal="center" vertical="center"/>
    </xf>
    <xf numFmtId="0" fontId="39" fillId="0" borderId="116" xfId="0" applyFont="1" applyBorder="1" applyAlignment="1">
      <alignment vertical="center"/>
    </xf>
    <xf numFmtId="0" fontId="38" fillId="0" borderId="116" xfId="0" applyFont="1" applyBorder="1" applyAlignment="1">
      <alignment vertical="center"/>
    </xf>
    <xf numFmtId="0" fontId="38" fillId="0" borderId="117" xfId="0" applyFont="1" applyBorder="1" applyAlignment="1">
      <alignment vertical="center"/>
    </xf>
    <xf numFmtId="0" fontId="39" fillId="0" borderId="131" xfId="0" applyNumberFormat="1" applyFont="1" applyFill="1" applyBorder="1" applyAlignment="1">
      <alignment horizontal="center" vertical="center"/>
    </xf>
    <xf numFmtId="165" fontId="45" fillId="24" borderId="134" xfId="0" applyNumberFormat="1" applyFont="1" applyFill="1" applyBorder="1" applyAlignment="1">
      <alignment vertical="center"/>
    </xf>
    <xf numFmtId="165" fontId="45" fillId="24" borderId="116" xfId="0" applyNumberFormat="1" applyFont="1" applyFill="1" applyBorder="1" applyAlignment="1">
      <alignment vertical="center"/>
    </xf>
    <xf numFmtId="164" fontId="39" fillId="0" borderId="118" xfId="0" applyNumberFormat="1" applyFont="1" applyFill="1" applyBorder="1" applyAlignment="1">
      <alignment vertical="center"/>
    </xf>
    <xf numFmtId="4" fontId="39" fillId="0" borderId="119" xfId="0" applyNumberFormat="1" applyFont="1" applyBorder="1" applyAlignment="1">
      <alignment vertical="center"/>
    </xf>
    <xf numFmtId="0" fontId="38" fillId="0" borderId="120" xfId="0" applyFont="1" applyBorder="1" applyAlignment="1">
      <alignment horizontal="center" vertical="center"/>
    </xf>
    <xf numFmtId="0" fontId="39" fillId="0" borderId="121" xfId="0" applyFont="1" applyBorder="1" applyAlignment="1">
      <alignment vertical="center"/>
    </xf>
    <xf numFmtId="0" fontId="38" fillId="0" borderId="121" xfId="0" applyFont="1" applyBorder="1" applyAlignment="1">
      <alignment vertical="center"/>
    </xf>
    <xf numFmtId="0" fontId="38" fillId="0" borderId="122" xfId="0" applyFont="1" applyBorder="1" applyAlignment="1">
      <alignment vertical="center"/>
    </xf>
    <xf numFmtId="0" fontId="39" fillId="0" borderId="132" xfId="0" applyFont="1" applyFill="1" applyBorder="1" applyAlignment="1">
      <alignment horizontal="center" vertical="center"/>
    </xf>
    <xf numFmtId="165" fontId="45" fillId="24" borderId="135" xfId="0" applyNumberFormat="1" applyFont="1" applyFill="1" applyBorder="1" applyAlignment="1">
      <alignment vertical="center"/>
    </xf>
    <xf numFmtId="165" fontId="45" fillId="24" borderId="121" xfId="0" applyNumberFormat="1" applyFont="1" applyFill="1" applyBorder="1" applyAlignment="1">
      <alignment vertical="center"/>
    </xf>
    <xf numFmtId="164" fontId="39" fillId="0" borderId="123" xfId="0" applyNumberFormat="1" applyFont="1" applyFill="1" applyBorder="1" applyAlignment="1">
      <alignment vertical="center"/>
    </xf>
    <xf numFmtId="4" fontId="39" fillId="0" borderId="124" xfId="0" applyNumberFormat="1" applyFont="1" applyBorder="1" applyAlignment="1">
      <alignment vertical="center"/>
    </xf>
    <xf numFmtId="4" fontId="38" fillId="0" borderId="0" xfId="0" applyNumberFormat="1" applyFont="1" applyAlignment="1">
      <alignment vertical="center"/>
    </xf>
    <xf numFmtId="0" fontId="38" fillId="0" borderId="125" xfId="0" applyFont="1" applyBorder="1" applyAlignment="1">
      <alignment horizontal="center" vertical="center"/>
    </xf>
    <xf numFmtId="0" fontId="39" fillId="0" borderId="126" xfId="0" applyFont="1" applyBorder="1" applyAlignment="1">
      <alignment vertical="center"/>
    </xf>
    <xf numFmtId="0" fontId="38" fillId="0" borderId="126" xfId="0" applyFont="1" applyBorder="1" applyAlignment="1">
      <alignment vertical="center"/>
    </xf>
    <xf numFmtId="0" fontId="38" fillId="0" borderId="127" xfId="0" applyFont="1" applyBorder="1" applyAlignment="1">
      <alignment vertical="center"/>
    </xf>
    <xf numFmtId="0" fontId="39" fillId="0" borderId="133" xfId="0" applyFont="1" applyFill="1" applyBorder="1" applyAlignment="1">
      <alignment horizontal="center" vertical="center"/>
    </xf>
    <xf numFmtId="165" fontId="45" fillId="24" borderId="136" xfId="0" applyNumberFormat="1" applyFont="1" applyFill="1" applyBorder="1" applyAlignment="1">
      <alignment vertical="center"/>
    </xf>
    <xf numFmtId="165" fontId="45" fillId="24" borderId="126" xfId="0" applyNumberFormat="1" applyFont="1" applyFill="1" applyBorder="1" applyAlignment="1">
      <alignment vertical="center"/>
    </xf>
    <xf numFmtId="164" fontId="39" fillId="0" borderId="128" xfId="0" applyNumberFormat="1" applyFont="1" applyFill="1" applyBorder="1" applyAlignment="1">
      <alignment vertical="center"/>
    </xf>
    <xf numFmtId="4" fontId="39" fillId="0" borderId="129" xfId="0" applyNumberFormat="1" applyFont="1" applyBorder="1" applyAlignment="1">
      <alignment vertical="center"/>
    </xf>
    <xf numFmtId="0" fontId="39" fillId="0" borderId="0" xfId="0" applyFont="1" applyBorder="1" applyAlignment="1">
      <alignment vertical="center"/>
    </xf>
    <xf numFmtId="4" fontId="39" fillId="29" borderId="101" xfId="0" applyNumberFormat="1" applyFont="1" applyFill="1" applyBorder="1" applyAlignment="1">
      <alignment vertical="center"/>
    </xf>
    <xf numFmtId="4" fontId="39" fillId="29" borderId="130" xfId="0" applyNumberFormat="1" applyFont="1" applyFill="1" applyBorder="1" applyAlignment="1">
      <alignment vertical="center"/>
    </xf>
    <xf numFmtId="4" fontId="38" fillId="0" borderId="0" xfId="0" applyNumberFormat="1" applyFont="1"/>
    <xf numFmtId="0" fontId="38" fillId="0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39" fillId="0" borderId="0" xfId="0" applyFont="1" applyFill="1" applyAlignment="1">
      <alignment horizontal="right" vertical="center"/>
    </xf>
    <xf numFmtId="4" fontId="39" fillId="0" borderId="0" xfId="0" applyNumberFormat="1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right" vertical="center"/>
    </xf>
    <xf numFmtId="0" fontId="38" fillId="0" borderId="0" xfId="0" applyFont="1" applyFill="1"/>
    <xf numFmtId="4" fontId="38" fillId="0" borderId="0" xfId="0" applyNumberFormat="1" applyFont="1" applyBorder="1"/>
    <xf numFmtId="0" fontId="39" fillId="0" borderId="0" xfId="0" applyFont="1" applyFill="1"/>
    <xf numFmtId="4" fontId="38" fillId="0" borderId="0" xfId="0" applyNumberFormat="1" applyFont="1" applyFill="1"/>
    <xf numFmtId="0" fontId="38" fillId="32" borderId="48" xfId="0" applyNumberFormat="1" applyFont="1" applyFill="1" applyBorder="1" applyAlignment="1">
      <alignment vertical="center"/>
    </xf>
    <xf numFmtId="164" fontId="38" fillId="32" borderId="98" xfId="0" applyNumberFormat="1" applyFont="1" applyFill="1" applyBorder="1" applyAlignment="1">
      <alignment vertical="center"/>
    </xf>
    <xf numFmtId="164" fontId="37" fillId="26" borderId="96" xfId="0" applyNumberFormat="1" applyFont="1" applyFill="1" applyBorder="1" applyAlignment="1">
      <alignment vertical="center"/>
    </xf>
    <xf numFmtId="0" fontId="39" fillId="0" borderId="150" xfId="0" applyFont="1" applyBorder="1" applyAlignment="1">
      <alignment horizontal="right" vertical="center" wrapText="1"/>
    </xf>
    <xf numFmtId="0" fontId="39" fillId="0" borderId="151" xfId="0" applyFont="1" applyBorder="1" applyAlignment="1">
      <alignment horizontal="right" vertical="center" wrapText="1"/>
    </xf>
    <xf numFmtId="0" fontId="39" fillId="0" borderId="126" xfId="0" applyFont="1" applyBorder="1" applyAlignment="1">
      <alignment horizontal="right" vertical="center" wrapText="1"/>
    </xf>
    <xf numFmtId="0" fontId="39" fillId="0" borderId="147" xfId="0" applyFont="1" applyBorder="1" applyAlignment="1">
      <alignment horizontal="right" vertical="center" wrapText="1"/>
    </xf>
    <xf numFmtId="0" fontId="39" fillId="0" borderId="148" xfId="0" applyFont="1" applyBorder="1" applyAlignment="1">
      <alignment horizontal="right" vertical="center" wrapText="1"/>
    </xf>
    <xf numFmtId="0" fontId="39" fillId="0" borderId="149" xfId="0" applyFont="1" applyBorder="1" applyAlignment="1">
      <alignment horizontal="right" vertical="center" wrapText="1"/>
    </xf>
    <xf numFmtId="0" fontId="39" fillId="0" borderId="121" xfId="0" applyFont="1" applyBorder="1" applyAlignment="1">
      <alignment horizontal="right" vertical="center" wrapText="1"/>
    </xf>
    <xf numFmtId="0" fontId="38" fillId="0" borderId="138" xfId="0" applyFont="1" applyBorder="1" applyAlignment="1">
      <alignment wrapText="1"/>
    </xf>
    <xf numFmtId="0" fontId="38" fillId="0" borderId="109" xfId="0" applyFont="1" applyBorder="1" applyAlignment="1">
      <alignment wrapText="1"/>
    </xf>
    <xf numFmtId="0" fontId="38" fillId="0" borderId="152" xfId="0" applyFont="1" applyBorder="1" applyAlignment="1">
      <alignment wrapText="1"/>
    </xf>
    <xf numFmtId="0" fontId="38" fillId="0" borderId="0" xfId="0" applyFont="1" applyBorder="1" applyAlignment="1">
      <alignment wrapText="1"/>
    </xf>
    <xf numFmtId="0" fontId="38" fillId="0" borderId="139" xfId="0" applyFont="1" applyBorder="1" applyAlignment="1">
      <alignment wrapText="1"/>
    </xf>
    <xf numFmtId="0" fontId="38" fillId="0" borderId="112" xfId="0" applyFont="1" applyBorder="1" applyAlignment="1">
      <alignment wrapText="1"/>
    </xf>
    <xf numFmtId="0" fontId="39" fillId="0" borderId="153" xfId="0" applyFont="1" applyBorder="1" applyAlignment="1">
      <alignment horizontal="right" vertical="center" wrapText="1"/>
    </xf>
    <xf numFmtId="0" fontId="39" fillId="0" borderId="154" xfId="0" applyFont="1" applyBorder="1" applyAlignment="1">
      <alignment horizontal="right" vertical="center" wrapText="1"/>
    </xf>
    <xf numFmtId="0" fontId="39" fillId="0" borderId="155" xfId="0" applyFont="1" applyBorder="1" applyAlignment="1">
      <alignment horizontal="right" vertical="center" wrapText="1"/>
    </xf>
    <xf numFmtId="0" fontId="39" fillId="0" borderId="116" xfId="0" applyFont="1" applyBorder="1" applyAlignment="1">
      <alignment horizontal="right" vertical="center" wrapText="1"/>
    </xf>
    <xf numFmtId="0" fontId="40" fillId="0" borderId="38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40" fillId="0" borderId="145" xfId="0" applyFont="1" applyBorder="1" applyAlignment="1">
      <alignment horizontal="center" vertical="center"/>
    </xf>
    <xf numFmtId="0" fontId="39" fillId="0" borderId="91" xfId="0" applyFont="1" applyBorder="1" applyAlignment="1">
      <alignment horizontal="center" vertical="center" wrapText="1"/>
    </xf>
    <xf numFmtId="0" fontId="40" fillId="0" borderId="146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39" fillId="0" borderId="95" xfId="0" applyFont="1" applyBorder="1" applyAlignment="1">
      <alignment horizontal="center" vertical="center" wrapText="1"/>
    </xf>
    <xf numFmtId="0" fontId="39" fillId="0" borderId="113" xfId="0" applyFont="1" applyBorder="1" applyAlignment="1">
      <alignment horizontal="center" vertical="center" wrapText="1"/>
    </xf>
    <xf numFmtId="0" fontId="39" fillId="0" borderId="96" xfId="0" applyFont="1" applyBorder="1" applyAlignment="1">
      <alignment horizontal="center" vertical="center" wrapText="1"/>
    </xf>
    <xf numFmtId="0" fontId="39" fillId="0" borderId="114" xfId="0" applyFont="1" applyBorder="1" applyAlignment="1">
      <alignment horizontal="center" vertical="center" wrapText="1"/>
    </xf>
    <xf numFmtId="0" fontId="39" fillId="0" borderId="140" xfId="0" applyFont="1" applyBorder="1" applyAlignment="1">
      <alignment wrapText="1"/>
    </xf>
    <xf numFmtId="0" fontId="39" fillId="0" borderId="11" xfId="0" applyFont="1" applyBorder="1" applyAlignment="1">
      <alignment wrapText="1"/>
    </xf>
    <xf numFmtId="0" fontId="39" fillId="0" borderId="141" xfId="0" applyFont="1" applyBorder="1" applyAlignment="1">
      <alignment horizontal="center" wrapText="1"/>
    </xf>
    <xf numFmtId="0" fontId="39" fillId="0" borderId="142" xfId="0" applyFont="1" applyBorder="1" applyAlignment="1">
      <alignment horizontal="center" wrapText="1"/>
    </xf>
    <xf numFmtId="0" fontId="39" fillId="0" borderId="143" xfId="0" applyFont="1" applyBorder="1" applyAlignment="1">
      <alignment horizontal="center" wrapText="1"/>
    </xf>
    <xf numFmtId="0" fontId="39" fillId="0" borderId="144" xfId="0" applyFont="1" applyBorder="1" applyAlignment="1">
      <alignment horizontal="center" wrapText="1"/>
    </xf>
    <xf numFmtId="0" fontId="39" fillId="0" borderId="112" xfId="0" applyFont="1" applyBorder="1" applyAlignment="1">
      <alignment wrapText="1"/>
    </xf>
    <xf numFmtId="0" fontId="2" fillId="0" borderId="138" xfId="0" applyFont="1" applyBorder="1" applyAlignment="1">
      <alignment wrapText="1"/>
    </xf>
    <xf numFmtId="0" fontId="2" fillId="0" borderId="109" xfId="0" applyFont="1" applyBorder="1" applyAlignment="1">
      <alignment wrapText="1"/>
    </xf>
    <xf numFmtId="0" fontId="2" fillId="0" borderId="139" xfId="0" applyFont="1" applyBorder="1" applyAlignment="1">
      <alignment wrapText="1"/>
    </xf>
    <xf numFmtId="0" fontId="2" fillId="0" borderId="112" xfId="0" applyFont="1" applyBorder="1" applyAlignment="1">
      <alignment wrapText="1"/>
    </xf>
    <xf numFmtId="0" fontId="3" fillId="0" borderId="95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40" xfId="0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3" fillId="0" borderId="141" xfId="0" applyFont="1" applyBorder="1" applyAlignment="1">
      <alignment horizontal="center" wrapText="1"/>
    </xf>
    <xf numFmtId="0" fontId="3" fillId="0" borderId="142" xfId="0" applyFont="1" applyBorder="1" applyAlignment="1">
      <alignment horizontal="center" wrapText="1"/>
    </xf>
    <xf numFmtId="0" fontId="3" fillId="0" borderId="143" xfId="0" applyFont="1" applyBorder="1" applyAlignment="1">
      <alignment horizontal="center" wrapText="1"/>
    </xf>
    <xf numFmtId="0" fontId="3" fillId="0" borderId="144" xfId="0" applyFont="1" applyBorder="1" applyAlignment="1">
      <alignment horizontal="center" wrapText="1"/>
    </xf>
    <xf numFmtId="0" fontId="25" fillId="0" borderId="112" xfId="0" applyFont="1" applyBorder="1" applyAlignment="1">
      <alignment wrapText="1"/>
    </xf>
    <xf numFmtId="0" fontId="26" fillId="0" borderId="146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6" fillId="0" borderId="145" xfId="0" applyFont="1" applyBorder="1" applyAlignment="1">
      <alignment horizontal="center" vertical="center"/>
    </xf>
    <xf numFmtId="0" fontId="25" fillId="0" borderId="91" xfId="0" applyFont="1" applyBorder="1" applyAlignment="1">
      <alignment horizontal="center" vertical="center" wrapText="1"/>
    </xf>
    <xf numFmtId="0" fontId="2" fillId="0" borderId="15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152" xfId="0" applyFont="1" applyBorder="1" applyAlignment="1">
      <alignment wrapText="1"/>
    </xf>
    <xf numFmtId="0" fontId="25" fillId="0" borderId="153" xfId="0" applyFont="1" applyBorder="1" applyAlignment="1">
      <alignment horizontal="right" vertical="center" wrapText="1"/>
    </xf>
    <xf numFmtId="0" fontId="25" fillId="0" borderId="154" xfId="0" applyFont="1" applyBorder="1" applyAlignment="1">
      <alignment horizontal="right" vertical="center" wrapText="1"/>
    </xf>
    <xf numFmtId="0" fontId="25" fillId="0" borderId="155" xfId="0" applyFont="1" applyBorder="1" applyAlignment="1">
      <alignment horizontal="right" vertical="center" wrapText="1"/>
    </xf>
    <xf numFmtId="0" fontId="25" fillId="0" borderId="116" xfId="0" applyFont="1" applyBorder="1" applyAlignment="1">
      <alignment horizontal="right" vertical="center" wrapText="1"/>
    </xf>
    <xf numFmtId="0" fontId="25" fillId="0" borderId="147" xfId="0" applyFont="1" applyBorder="1" applyAlignment="1">
      <alignment horizontal="right" vertical="center" wrapText="1"/>
    </xf>
    <xf numFmtId="0" fontId="25" fillId="0" borderId="148" xfId="0" applyFont="1" applyBorder="1" applyAlignment="1">
      <alignment horizontal="right" vertical="center" wrapText="1"/>
    </xf>
    <xf numFmtId="0" fontId="25" fillId="0" borderId="149" xfId="0" applyFont="1" applyBorder="1" applyAlignment="1">
      <alignment horizontal="right" vertical="center" wrapText="1"/>
    </xf>
    <xf numFmtId="0" fontId="25" fillId="0" borderId="121" xfId="0" applyFont="1" applyBorder="1" applyAlignment="1">
      <alignment horizontal="right" vertical="center" wrapText="1"/>
    </xf>
    <xf numFmtId="0" fontId="25" fillId="0" borderId="150" xfId="0" applyFont="1" applyBorder="1" applyAlignment="1">
      <alignment horizontal="right" vertical="center" wrapText="1"/>
    </xf>
    <xf numFmtId="0" fontId="25" fillId="0" borderId="151" xfId="0" applyFont="1" applyBorder="1" applyAlignment="1">
      <alignment horizontal="right" vertical="center" wrapText="1"/>
    </xf>
    <xf numFmtId="0" fontId="25" fillId="0" borderId="126" xfId="0" applyFont="1" applyBorder="1" applyAlignment="1">
      <alignment horizontal="right" vertical="center" wrapText="1"/>
    </xf>
  </cellXfs>
  <cellStyles count="47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rmal" xfId="0" builtinId="0"/>
    <cellStyle name="Normal 2" xfId="37" xr:uid="{00000000-0005-0000-0000-000025000000}"/>
    <cellStyle name="Normal 2 2" xfId="46" xr:uid="{00000000-0005-0000-0000-000026000000}"/>
    <cellStyle name="Note" xfId="38" xr:uid="{00000000-0005-0000-0000-000027000000}"/>
    <cellStyle name="Output" xfId="39" xr:uid="{00000000-0005-0000-0000-000028000000}"/>
    <cellStyle name="Title" xfId="40" xr:uid="{00000000-0005-0000-0000-000029000000}"/>
    <cellStyle name="Total" xfId="41" xr:uid="{00000000-0005-0000-0000-00002A000000}"/>
    <cellStyle name="Warning Text" xfId="42" xr:uid="{00000000-0005-0000-0000-00002B000000}"/>
    <cellStyle name="Κανονικό 2" xfId="43" xr:uid="{00000000-0005-0000-0000-00002C000000}"/>
    <cellStyle name="Κανονικό 3" xfId="44" xr:uid="{00000000-0005-0000-0000-00002D000000}"/>
    <cellStyle name="Κανονικό 4" xfId="45" xr:uid="{00000000-0005-0000-0000-00002E000000}"/>
  </cellStyles>
  <dxfs count="2"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69"/>
  <sheetViews>
    <sheetView tabSelected="1" workbookViewId="0">
      <selection activeCell="P38" sqref="P38"/>
    </sheetView>
  </sheetViews>
  <sheetFormatPr defaultRowHeight="11.25" x14ac:dyDescent="0.2"/>
  <cols>
    <col min="1" max="1" width="6" style="271" customWidth="1"/>
    <col min="2" max="2" width="13.5703125" style="271" customWidth="1"/>
    <col min="3" max="3" width="10.7109375" style="272" customWidth="1"/>
    <col min="4" max="4" width="5.42578125" style="271" customWidth="1"/>
    <col min="5" max="5" width="11.42578125" style="271" bestFit="1" customWidth="1"/>
    <col min="6" max="6" width="2.42578125" style="271" bestFit="1" customWidth="1"/>
    <col min="7" max="7" width="13.140625" style="271" customWidth="1"/>
    <col min="8" max="8" width="11.5703125" style="271" customWidth="1"/>
    <col min="9" max="9" width="11.140625" style="271" customWidth="1"/>
    <col min="10" max="10" width="10.28515625" style="271" customWidth="1"/>
    <col min="11" max="11" width="10.42578125" style="271" customWidth="1"/>
    <col min="12" max="12" width="12.5703125" style="271" customWidth="1"/>
    <col min="13" max="13" width="10" style="271" customWidth="1"/>
    <col min="14" max="14" width="8.5703125" style="271" customWidth="1"/>
    <col min="15" max="15" width="9.7109375" style="271" customWidth="1"/>
    <col min="16" max="16" width="15.28515625" style="271" customWidth="1"/>
    <col min="17" max="17" width="9.28515625" style="271" customWidth="1"/>
    <col min="18" max="18" width="10.42578125" style="271" bestFit="1" customWidth="1"/>
    <col min="19" max="19" width="10.28515625" style="271" bestFit="1" customWidth="1"/>
    <col min="20" max="20" width="10.42578125" style="271" bestFit="1" customWidth="1"/>
    <col min="21" max="22" width="11.5703125" style="271" bestFit="1" customWidth="1"/>
    <col min="23" max="16384" width="9.140625" style="271"/>
  </cols>
  <sheetData>
    <row r="1" spans="1:22" ht="12" thickBot="1" x14ac:dyDescent="0.25">
      <c r="B1" s="272"/>
    </row>
    <row r="2" spans="1:22" ht="12.75" thickTop="1" thickBot="1" x14ac:dyDescent="0.25">
      <c r="A2" s="543" t="s">
        <v>122</v>
      </c>
      <c r="B2" s="544"/>
      <c r="C2" s="544"/>
      <c r="D2" s="544"/>
      <c r="E2" s="544"/>
      <c r="F2" s="273"/>
      <c r="G2" s="274"/>
      <c r="H2" s="274"/>
      <c r="I2" s="274"/>
      <c r="J2" s="274"/>
      <c r="K2" s="274"/>
      <c r="L2" s="275"/>
      <c r="M2" s="276"/>
      <c r="N2" s="274"/>
      <c r="O2" s="274"/>
      <c r="P2" s="277"/>
    </row>
    <row r="3" spans="1:22" ht="13.5" customHeight="1" thickBot="1" x14ac:dyDescent="0.25">
      <c r="A3" s="547"/>
      <c r="B3" s="548"/>
      <c r="C3" s="548"/>
      <c r="D3" s="548"/>
      <c r="E3" s="548"/>
      <c r="F3" s="278"/>
      <c r="G3" s="279">
        <v>44</v>
      </c>
      <c r="H3" s="279">
        <v>22</v>
      </c>
      <c r="I3" s="280">
        <v>8</v>
      </c>
      <c r="J3" s="281">
        <v>5</v>
      </c>
      <c r="K3" s="282">
        <v>1</v>
      </c>
      <c r="L3" s="561" t="s">
        <v>17</v>
      </c>
      <c r="M3" s="283">
        <f>3/12</f>
        <v>0.25</v>
      </c>
      <c r="N3" s="284">
        <f>2/12</f>
        <v>0.16666666666666666</v>
      </c>
      <c r="O3" s="285">
        <f>1/12</f>
        <v>8.3333333333333329E-2</v>
      </c>
      <c r="P3" s="563" t="s">
        <v>18</v>
      </c>
    </row>
    <row r="4" spans="1:22" ht="35.25" thickTop="1" thickBot="1" x14ac:dyDescent="0.25">
      <c r="A4" s="565" t="s">
        <v>120</v>
      </c>
      <c r="B4" s="566"/>
      <c r="C4" s="566"/>
      <c r="D4" s="566"/>
      <c r="E4" s="566"/>
      <c r="F4" s="286"/>
      <c r="G4" s="287" t="s">
        <v>92</v>
      </c>
      <c r="H4" s="288" t="s">
        <v>19</v>
      </c>
      <c r="I4" s="289" t="s">
        <v>118</v>
      </c>
      <c r="J4" s="290" t="s">
        <v>20</v>
      </c>
      <c r="K4" s="291" t="s">
        <v>21</v>
      </c>
      <c r="L4" s="561"/>
      <c r="M4" s="292" t="s">
        <v>93</v>
      </c>
      <c r="N4" s="293" t="s">
        <v>22</v>
      </c>
      <c r="O4" s="294" t="s">
        <v>23</v>
      </c>
      <c r="P4" s="563"/>
    </row>
    <row r="5" spans="1:22" ht="33" thickBot="1" x14ac:dyDescent="0.25">
      <c r="A5" s="295" t="s">
        <v>24</v>
      </c>
      <c r="B5" s="296" t="s">
        <v>15</v>
      </c>
      <c r="C5" s="296" t="s">
        <v>14</v>
      </c>
      <c r="D5" s="567" t="s">
        <v>25</v>
      </c>
      <c r="E5" s="568"/>
      <c r="F5" s="278"/>
      <c r="G5" s="297"/>
      <c r="H5" s="569" t="s">
        <v>26</v>
      </c>
      <c r="I5" s="569"/>
      <c r="J5" s="569"/>
      <c r="K5" s="570"/>
      <c r="L5" s="562"/>
      <c r="M5" s="571" t="s">
        <v>26</v>
      </c>
      <c r="N5" s="571" t="s">
        <v>26</v>
      </c>
      <c r="O5" s="571" t="s">
        <v>26</v>
      </c>
      <c r="P5" s="564"/>
      <c r="S5" s="298"/>
      <c r="V5" s="299"/>
    </row>
    <row r="6" spans="1:22" s="311" customFormat="1" ht="12" thickTop="1" x14ac:dyDescent="0.2">
      <c r="A6" s="559" t="s">
        <v>27</v>
      </c>
      <c r="B6" s="560" t="s">
        <v>121</v>
      </c>
      <c r="C6" s="300">
        <v>1200</v>
      </c>
      <c r="D6" s="301" t="s">
        <v>29</v>
      </c>
      <c r="E6" s="302" t="s">
        <v>30</v>
      </c>
      <c r="F6" s="303"/>
      <c r="G6" s="304"/>
      <c r="H6" s="305"/>
      <c r="I6" s="304"/>
      <c r="J6" s="306"/>
      <c r="K6" s="307"/>
      <c r="L6" s="308">
        <f t="shared" ref="L6:L46" si="0">ROUND($C6*(SUMPRODUCT(G$3:K$3,G6:K6)),4)</f>
        <v>0</v>
      </c>
      <c r="M6" s="309"/>
      <c r="N6" s="306"/>
      <c r="O6" s="307"/>
      <c r="P6" s="310">
        <f t="shared" ref="P6:P46" si="1">ROUND(12*(L6+$C6*(SUMPRODUCT(M$3:O$3,M6:O6))),4)</f>
        <v>0</v>
      </c>
      <c r="R6" s="312"/>
      <c r="S6" s="312"/>
      <c r="T6" s="271"/>
      <c r="U6" s="271"/>
    </row>
    <row r="7" spans="1:22" s="311" customFormat="1" x14ac:dyDescent="0.2">
      <c r="A7" s="553"/>
      <c r="B7" s="555"/>
      <c r="C7" s="313">
        <v>1200</v>
      </c>
      <c r="D7" s="314" t="s">
        <v>31</v>
      </c>
      <c r="E7" s="315" t="s">
        <v>32</v>
      </c>
      <c r="F7" s="316"/>
      <c r="G7" s="317"/>
      <c r="H7" s="318"/>
      <c r="I7" s="317"/>
      <c r="J7" s="319"/>
      <c r="K7" s="320"/>
      <c r="L7" s="321">
        <f t="shared" si="0"/>
        <v>0</v>
      </c>
      <c r="M7" s="322"/>
      <c r="N7" s="323"/>
      <c r="O7" s="324"/>
      <c r="P7" s="325">
        <f t="shared" si="1"/>
        <v>0</v>
      </c>
      <c r="R7" s="326"/>
      <c r="S7" s="312"/>
      <c r="T7" s="271"/>
      <c r="U7" s="271"/>
    </row>
    <row r="8" spans="1:22" s="311" customFormat="1" ht="12" thickBot="1" x14ac:dyDescent="0.25">
      <c r="A8" s="554"/>
      <c r="B8" s="556"/>
      <c r="C8" s="327">
        <v>1200</v>
      </c>
      <c r="D8" s="328" t="s">
        <v>33</v>
      </c>
      <c r="E8" s="329" t="s">
        <v>34</v>
      </c>
      <c r="F8" s="330"/>
      <c r="G8" s="331"/>
      <c r="H8" s="332"/>
      <c r="I8" s="331"/>
      <c r="J8" s="333"/>
      <c r="K8" s="334"/>
      <c r="L8" s="335">
        <f t="shared" si="0"/>
        <v>0</v>
      </c>
      <c r="M8" s="336"/>
      <c r="N8" s="333"/>
      <c r="O8" s="337"/>
      <c r="P8" s="338">
        <f t="shared" si="1"/>
        <v>0</v>
      </c>
      <c r="R8" s="312"/>
      <c r="S8" s="312"/>
      <c r="T8" s="271"/>
      <c r="U8" s="271"/>
    </row>
    <row r="9" spans="1:22" s="311" customFormat="1" x14ac:dyDescent="0.2">
      <c r="A9" s="553" t="s">
        <v>35</v>
      </c>
      <c r="B9" s="555" t="s">
        <v>103</v>
      </c>
      <c r="C9" s="313">
        <v>2918</v>
      </c>
      <c r="D9" s="339" t="s">
        <v>36</v>
      </c>
      <c r="E9" s="340" t="s">
        <v>30</v>
      </c>
      <c r="F9" s="341"/>
      <c r="G9" s="342"/>
      <c r="H9" s="343"/>
      <c r="I9" s="342"/>
      <c r="J9" s="344"/>
      <c r="K9" s="345"/>
      <c r="L9" s="346">
        <f t="shared" si="0"/>
        <v>0</v>
      </c>
      <c r="M9" s="347"/>
      <c r="N9" s="344"/>
      <c r="O9" s="345"/>
      <c r="P9" s="348">
        <f t="shared" si="1"/>
        <v>0</v>
      </c>
      <c r="R9" s="312"/>
      <c r="S9" s="312"/>
      <c r="T9" s="271"/>
      <c r="U9" s="271"/>
    </row>
    <row r="10" spans="1:22" s="311" customFormat="1" x14ac:dyDescent="0.2">
      <c r="A10" s="553"/>
      <c r="B10" s="555"/>
      <c r="C10" s="349">
        <v>150</v>
      </c>
      <c r="D10" s="314" t="s">
        <v>37</v>
      </c>
      <c r="E10" s="315" t="s">
        <v>100</v>
      </c>
      <c r="F10" s="316"/>
      <c r="G10" s="317"/>
      <c r="H10" s="318"/>
      <c r="I10" s="317"/>
      <c r="J10" s="350"/>
      <c r="K10" s="351"/>
      <c r="L10" s="352">
        <f t="shared" si="0"/>
        <v>0</v>
      </c>
      <c r="M10" s="322"/>
      <c r="N10" s="323"/>
      <c r="O10" s="324"/>
      <c r="P10" s="353">
        <f t="shared" si="1"/>
        <v>0</v>
      </c>
      <c r="R10" s="312"/>
      <c r="S10" s="312"/>
      <c r="T10" s="271"/>
      <c r="U10" s="271"/>
    </row>
    <row r="11" spans="1:22" s="311" customFormat="1" ht="15.75" customHeight="1" x14ac:dyDescent="0.2">
      <c r="A11" s="553"/>
      <c r="B11" s="555"/>
      <c r="C11" s="313">
        <v>2918</v>
      </c>
      <c r="D11" s="314" t="s">
        <v>38</v>
      </c>
      <c r="E11" s="315" t="s">
        <v>101</v>
      </c>
      <c r="F11" s="316"/>
      <c r="G11" s="317"/>
      <c r="H11" s="318"/>
      <c r="I11" s="317"/>
      <c r="J11" s="323"/>
      <c r="K11" s="320"/>
      <c r="L11" s="321">
        <f t="shared" si="0"/>
        <v>0</v>
      </c>
      <c r="M11" s="322"/>
      <c r="N11" s="323"/>
      <c r="O11" s="324"/>
      <c r="P11" s="325">
        <f t="shared" si="1"/>
        <v>0</v>
      </c>
      <c r="R11" s="312"/>
      <c r="S11" s="312"/>
      <c r="T11" s="271"/>
      <c r="U11" s="271"/>
    </row>
    <row r="12" spans="1:22" s="311" customFormat="1" ht="18" customHeight="1" thickBot="1" x14ac:dyDescent="0.25">
      <c r="A12" s="554"/>
      <c r="B12" s="556"/>
      <c r="C12" s="354">
        <v>2918</v>
      </c>
      <c r="D12" s="328" t="s">
        <v>99</v>
      </c>
      <c r="E12" s="329" t="s">
        <v>34</v>
      </c>
      <c r="F12" s="330"/>
      <c r="G12" s="331"/>
      <c r="H12" s="332"/>
      <c r="I12" s="331"/>
      <c r="J12" s="333"/>
      <c r="K12" s="334"/>
      <c r="L12" s="335">
        <f t="shared" si="0"/>
        <v>0</v>
      </c>
      <c r="M12" s="336"/>
      <c r="N12" s="333"/>
      <c r="O12" s="337"/>
      <c r="P12" s="338">
        <f t="shared" si="1"/>
        <v>0</v>
      </c>
      <c r="R12" s="312"/>
      <c r="S12" s="312"/>
      <c r="T12" s="271"/>
      <c r="U12" s="271"/>
    </row>
    <row r="13" spans="1:22" s="311" customFormat="1" x14ac:dyDescent="0.2">
      <c r="A13" s="553" t="s">
        <v>39</v>
      </c>
      <c r="B13" s="555" t="s">
        <v>13</v>
      </c>
      <c r="C13" s="355">
        <v>1875</v>
      </c>
      <c r="D13" s="339" t="s">
        <v>40</v>
      </c>
      <c r="E13" s="340" t="s">
        <v>30</v>
      </c>
      <c r="F13" s="341"/>
      <c r="G13" s="342"/>
      <c r="H13" s="356"/>
      <c r="I13" s="357"/>
      <c r="J13" s="344"/>
      <c r="K13" s="345"/>
      <c r="L13" s="346">
        <f t="shared" si="0"/>
        <v>0</v>
      </c>
      <c r="M13" s="347"/>
      <c r="N13" s="344"/>
      <c r="O13" s="345"/>
      <c r="P13" s="348">
        <f t="shared" si="1"/>
        <v>0</v>
      </c>
      <c r="R13" s="312"/>
      <c r="S13" s="312"/>
      <c r="T13" s="271"/>
      <c r="U13" s="271"/>
    </row>
    <row r="14" spans="1:22" s="311" customFormat="1" x14ac:dyDescent="0.2">
      <c r="A14" s="553"/>
      <c r="B14" s="555"/>
      <c r="C14" s="313">
        <v>1887</v>
      </c>
      <c r="D14" s="314" t="s">
        <v>41</v>
      </c>
      <c r="E14" s="315" t="s">
        <v>32</v>
      </c>
      <c r="F14" s="316"/>
      <c r="G14" s="317"/>
      <c r="H14" s="318"/>
      <c r="I14" s="317"/>
      <c r="J14" s="323"/>
      <c r="K14" s="358"/>
      <c r="L14" s="321">
        <f t="shared" si="0"/>
        <v>0</v>
      </c>
      <c r="M14" s="359"/>
      <c r="N14" s="323"/>
      <c r="O14" s="324"/>
      <c r="P14" s="325">
        <f t="shared" si="1"/>
        <v>0</v>
      </c>
      <c r="R14" s="312"/>
      <c r="S14" s="312"/>
      <c r="T14" s="271"/>
      <c r="U14" s="271"/>
    </row>
    <row r="15" spans="1:22" s="311" customFormat="1" ht="12" thickBot="1" x14ac:dyDescent="0.25">
      <c r="A15" s="554"/>
      <c r="B15" s="556"/>
      <c r="C15" s="327">
        <v>1875</v>
      </c>
      <c r="D15" s="328" t="s">
        <v>42</v>
      </c>
      <c r="E15" s="329" t="s">
        <v>34</v>
      </c>
      <c r="F15" s="330"/>
      <c r="G15" s="332"/>
      <c r="H15" s="332"/>
      <c r="I15" s="331"/>
      <c r="J15" s="333"/>
      <c r="K15" s="334"/>
      <c r="L15" s="335">
        <f t="shared" si="0"/>
        <v>0</v>
      </c>
      <c r="M15" s="336"/>
      <c r="N15" s="333"/>
      <c r="O15" s="360"/>
      <c r="P15" s="338">
        <f t="shared" si="1"/>
        <v>0</v>
      </c>
      <c r="R15" s="312"/>
      <c r="S15" s="312"/>
      <c r="T15" s="271"/>
      <c r="U15" s="271"/>
    </row>
    <row r="16" spans="1:22" s="311" customFormat="1" x14ac:dyDescent="0.2">
      <c r="A16" s="553" t="s">
        <v>43</v>
      </c>
      <c r="B16" s="555" t="s">
        <v>106</v>
      </c>
      <c r="C16" s="313">
        <v>354</v>
      </c>
      <c r="D16" s="339" t="s">
        <v>44</v>
      </c>
      <c r="E16" s="340" t="s">
        <v>30</v>
      </c>
      <c r="F16" s="341"/>
      <c r="G16" s="361"/>
      <c r="H16" s="342"/>
      <c r="I16" s="342"/>
      <c r="J16" s="344"/>
      <c r="K16" s="345"/>
      <c r="L16" s="362">
        <f t="shared" si="0"/>
        <v>0</v>
      </c>
      <c r="M16" s="347"/>
      <c r="N16" s="344"/>
      <c r="O16" s="345"/>
      <c r="P16" s="363">
        <f t="shared" si="1"/>
        <v>0</v>
      </c>
      <c r="R16" s="326"/>
      <c r="S16" s="312"/>
      <c r="T16" s="271"/>
      <c r="U16" s="271"/>
    </row>
    <row r="17" spans="1:25" s="311" customFormat="1" x14ac:dyDescent="0.2">
      <c r="A17" s="553"/>
      <c r="B17" s="555"/>
      <c r="C17" s="349">
        <v>150</v>
      </c>
      <c r="D17" s="314" t="s">
        <v>45</v>
      </c>
      <c r="E17" s="315" t="s">
        <v>32</v>
      </c>
      <c r="F17" s="316"/>
      <c r="G17" s="318"/>
      <c r="H17" s="318"/>
      <c r="I17" s="364"/>
      <c r="J17" s="365"/>
      <c r="K17" s="351"/>
      <c r="L17" s="366">
        <f t="shared" si="0"/>
        <v>0</v>
      </c>
      <c r="M17" s="322"/>
      <c r="N17" s="323"/>
      <c r="O17" s="324"/>
      <c r="P17" s="367">
        <f t="shared" si="1"/>
        <v>0</v>
      </c>
      <c r="R17" s="312"/>
      <c r="S17" s="312"/>
      <c r="T17" s="271"/>
      <c r="U17" s="271"/>
    </row>
    <row r="18" spans="1:25" s="311" customFormat="1" ht="12" thickBot="1" x14ac:dyDescent="0.25">
      <c r="A18" s="554"/>
      <c r="B18" s="556"/>
      <c r="C18" s="354">
        <v>354</v>
      </c>
      <c r="D18" s="328" t="s">
        <v>102</v>
      </c>
      <c r="E18" s="329" t="s">
        <v>34</v>
      </c>
      <c r="F18" s="330"/>
      <c r="G18" s="332"/>
      <c r="H18" s="332"/>
      <c r="I18" s="331"/>
      <c r="J18" s="333"/>
      <c r="K18" s="334"/>
      <c r="L18" s="335">
        <f t="shared" si="0"/>
        <v>0</v>
      </c>
      <c r="M18" s="336"/>
      <c r="N18" s="368"/>
      <c r="O18" s="369"/>
      <c r="P18" s="370">
        <f t="shared" si="1"/>
        <v>0</v>
      </c>
      <c r="R18" s="312"/>
      <c r="S18" s="312"/>
      <c r="T18" s="271"/>
      <c r="U18" s="271"/>
    </row>
    <row r="19" spans="1:25" s="311" customFormat="1" x14ac:dyDescent="0.2">
      <c r="A19" s="553" t="s">
        <v>46</v>
      </c>
      <c r="B19" s="555" t="s">
        <v>104</v>
      </c>
      <c r="C19" s="371">
        <v>3025.5</v>
      </c>
      <c r="D19" s="339" t="s">
        <v>47</v>
      </c>
      <c r="E19" s="340" t="s">
        <v>30</v>
      </c>
      <c r="F19" s="341"/>
      <c r="G19" s="342"/>
      <c r="H19" s="343"/>
      <c r="I19" s="342"/>
      <c r="J19" s="344"/>
      <c r="K19" s="345"/>
      <c r="L19" s="346">
        <f t="shared" si="0"/>
        <v>0</v>
      </c>
      <c r="M19" s="347"/>
      <c r="N19" s="344"/>
      <c r="O19" s="345"/>
      <c r="P19" s="348">
        <f t="shared" si="1"/>
        <v>0</v>
      </c>
      <c r="R19" s="312"/>
      <c r="S19" s="312"/>
      <c r="T19" s="271"/>
      <c r="U19" s="271"/>
    </row>
    <row r="20" spans="1:25" s="311" customFormat="1" x14ac:dyDescent="0.2">
      <c r="A20" s="553"/>
      <c r="B20" s="555"/>
      <c r="C20" s="349">
        <v>200</v>
      </c>
      <c r="D20" s="314" t="s">
        <v>48</v>
      </c>
      <c r="E20" s="315" t="s">
        <v>32</v>
      </c>
      <c r="F20" s="316"/>
      <c r="G20" s="318"/>
      <c r="H20" s="318"/>
      <c r="I20" s="317"/>
      <c r="J20" s="323"/>
      <c r="K20" s="320"/>
      <c r="L20" s="321">
        <f t="shared" si="0"/>
        <v>0</v>
      </c>
      <c r="M20" s="322"/>
      <c r="N20" s="323"/>
      <c r="O20" s="324"/>
      <c r="P20" s="325">
        <f t="shared" si="1"/>
        <v>0</v>
      </c>
      <c r="R20" s="312"/>
      <c r="S20" s="312"/>
      <c r="T20" s="271"/>
      <c r="U20" s="271"/>
    </row>
    <row r="21" spans="1:25" s="311" customFormat="1" ht="12" thickBot="1" x14ac:dyDescent="0.25">
      <c r="A21" s="554"/>
      <c r="B21" s="556"/>
      <c r="C21" s="371">
        <v>3025.5</v>
      </c>
      <c r="D21" s="328" t="s">
        <v>49</v>
      </c>
      <c r="E21" s="329" t="s">
        <v>34</v>
      </c>
      <c r="F21" s="330"/>
      <c r="G21" s="332"/>
      <c r="H21" s="332"/>
      <c r="I21" s="331"/>
      <c r="J21" s="333"/>
      <c r="K21" s="334"/>
      <c r="L21" s="335">
        <f t="shared" si="0"/>
        <v>0</v>
      </c>
      <c r="M21" s="372"/>
      <c r="N21" s="333"/>
      <c r="O21" s="337"/>
      <c r="P21" s="338">
        <f t="shared" si="1"/>
        <v>0</v>
      </c>
      <c r="R21" s="312"/>
      <c r="S21" s="312"/>
      <c r="T21" s="271"/>
      <c r="U21" s="271"/>
    </row>
    <row r="22" spans="1:25" s="311" customFormat="1" ht="24.75" customHeight="1" x14ac:dyDescent="0.2">
      <c r="A22" s="557" t="s">
        <v>50</v>
      </c>
      <c r="B22" s="558" t="s">
        <v>105</v>
      </c>
      <c r="C22" s="373">
        <v>132</v>
      </c>
      <c r="D22" s="374" t="s">
        <v>51</v>
      </c>
      <c r="E22" s="375" t="s">
        <v>30</v>
      </c>
      <c r="F22" s="376"/>
      <c r="G22" s="377"/>
      <c r="H22" s="377"/>
      <c r="I22" s="378"/>
      <c r="J22" s="379"/>
      <c r="K22" s="380"/>
      <c r="L22" s="381">
        <f t="shared" si="0"/>
        <v>0</v>
      </c>
      <c r="M22" s="382"/>
      <c r="N22" s="383"/>
      <c r="O22" s="384"/>
      <c r="P22" s="385">
        <f t="shared" si="1"/>
        <v>0</v>
      </c>
      <c r="U22" s="271"/>
    </row>
    <row r="23" spans="1:25" s="311" customFormat="1" ht="24.75" customHeight="1" thickBot="1" x14ac:dyDescent="0.25">
      <c r="A23" s="554"/>
      <c r="B23" s="556"/>
      <c r="C23" s="386">
        <v>1100</v>
      </c>
      <c r="D23" s="328" t="s">
        <v>52</v>
      </c>
      <c r="E23" s="329" t="s">
        <v>32</v>
      </c>
      <c r="F23" s="330"/>
      <c r="G23" s="332"/>
      <c r="H23" s="332"/>
      <c r="I23" s="331"/>
      <c r="J23" s="387"/>
      <c r="K23" s="334"/>
      <c r="L23" s="388">
        <f t="shared" si="0"/>
        <v>0</v>
      </c>
      <c r="M23" s="336"/>
      <c r="N23" s="368"/>
      <c r="O23" s="369"/>
      <c r="P23" s="370">
        <f t="shared" si="1"/>
        <v>0</v>
      </c>
      <c r="U23" s="271"/>
    </row>
    <row r="24" spans="1:25" s="311" customFormat="1" ht="34.5" thickBot="1" x14ac:dyDescent="0.25">
      <c r="A24" s="389" t="s">
        <v>53</v>
      </c>
      <c r="B24" s="390" t="s">
        <v>12</v>
      </c>
      <c r="C24" s="391">
        <v>87</v>
      </c>
      <c r="D24" s="392" t="s">
        <v>54</v>
      </c>
      <c r="E24" s="393" t="s">
        <v>30</v>
      </c>
      <c r="F24" s="394"/>
      <c r="G24" s="395"/>
      <c r="H24" s="395"/>
      <c r="I24" s="395"/>
      <c r="J24" s="396"/>
      <c r="K24" s="397"/>
      <c r="L24" s="398">
        <f t="shared" si="0"/>
        <v>0</v>
      </c>
      <c r="M24" s="399"/>
      <c r="N24" s="400"/>
      <c r="O24" s="397"/>
      <c r="P24" s="401">
        <f t="shared" si="1"/>
        <v>0</v>
      </c>
      <c r="U24" s="271"/>
    </row>
    <row r="25" spans="1:25" s="311" customFormat="1" x14ac:dyDescent="0.2">
      <c r="A25" s="557" t="s">
        <v>55</v>
      </c>
      <c r="B25" s="558" t="s">
        <v>11</v>
      </c>
      <c r="C25" s="402">
        <v>240</v>
      </c>
      <c r="D25" s="374" t="s">
        <v>56</v>
      </c>
      <c r="E25" s="375" t="s">
        <v>30</v>
      </c>
      <c r="F25" s="376"/>
      <c r="G25" s="378"/>
      <c r="H25" s="403"/>
      <c r="I25" s="378"/>
      <c r="J25" s="383"/>
      <c r="K25" s="384"/>
      <c r="L25" s="404">
        <f t="shared" si="0"/>
        <v>0</v>
      </c>
      <c r="M25" s="382"/>
      <c r="N25" s="383"/>
      <c r="O25" s="384"/>
      <c r="P25" s="405">
        <f t="shared" si="1"/>
        <v>0</v>
      </c>
      <c r="T25" s="271"/>
      <c r="U25" s="271"/>
      <c r="V25" s="271"/>
      <c r="W25" s="271"/>
      <c r="X25" s="271"/>
      <c r="Y25" s="271"/>
    </row>
    <row r="26" spans="1:25" s="311" customFormat="1" x14ac:dyDescent="0.2">
      <c r="A26" s="553"/>
      <c r="B26" s="555"/>
      <c r="C26" s="313">
        <v>240</v>
      </c>
      <c r="D26" s="406" t="s">
        <v>88</v>
      </c>
      <c r="E26" s="407" t="s">
        <v>32</v>
      </c>
      <c r="F26" s="408"/>
      <c r="G26" s="364"/>
      <c r="H26" s="364"/>
      <c r="I26" s="364"/>
      <c r="J26" s="409"/>
      <c r="K26" s="410"/>
      <c r="L26" s="366">
        <f t="shared" si="0"/>
        <v>0</v>
      </c>
      <c r="M26" s="411"/>
      <c r="N26" s="412"/>
      <c r="O26" s="413"/>
      <c r="P26" s="367">
        <f t="shared" si="1"/>
        <v>0</v>
      </c>
      <c r="T26" s="271"/>
      <c r="U26" s="271"/>
      <c r="V26" s="271"/>
      <c r="W26" s="271"/>
      <c r="X26" s="271"/>
      <c r="Y26" s="271"/>
    </row>
    <row r="27" spans="1:25" s="311" customFormat="1" ht="12" thickBot="1" x14ac:dyDescent="0.25">
      <c r="A27" s="554"/>
      <c r="B27" s="556"/>
      <c r="C27" s="327">
        <v>240</v>
      </c>
      <c r="D27" s="328" t="s">
        <v>89</v>
      </c>
      <c r="E27" s="329" t="s">
        <v>34</v>
      </c>
      <c r="F27" s="330"/>
      <c r="G27" s="331"/>
      <c r="H27" s="332"/>
      <c r="I27" s="331"/>
      <c r="J27" s="333"/>
      <c r="K27" s="369"/>
      <c r="L27" s="388">
        <f t="shared" si="0"/>
        <v>0</v>
      </c>
      <c r="M27" s="336"/>
      <c r="N27" s="333"/>
      <c r="O27" s="337"/>
      <c r="P27" s="338">
        <f t="shared" si="1"/>
        <v>0</v>
      </c>
      <c r="R27" s="271"/>
      <c r="S27" s="271"/>
      <c r="T27" s="271"/>
      <c r="U27" s="271"/>
      <c r="V27" s="271"/>
      <c r="W27" s="271"/>
      <c r="X27" s="271"/>
      <c r="Y27" s="271"/>
    </row>
    <row r="28" spans="1:25" s="311" customFormat="1" x14ac:dyDescent="0.2">
      <c r="A28" s="553" t="s">
        <v>57</v>
      </c>
      <c r="B28" s="555" t="s">
        <v>10</v>
      </c>
      <c r="C28" s="414">
        <v>470</v>
      </c>
      <c r="D28" s="339" t="s">
        <v>58</v>
      </c>
      <c r="E28" s="340" t="s">
        <v>30</v>
      </c>
      <c r="F28" s="341"/>
      <c r="G28" s="342"/>
      <c r="H28" s="415"/>
      <c r="I28" s="342"/>
      <c r="J28" s="344"/>
      <c r="K28" s="416"/>
      <c r="L28" s="417">
        <f t="shared" si="0"/>
        <v>0</v>
      </c>
      <c r="M28" s="347"/>
      <c r="N28" s="418"/>
      <c r="O28" s="345"/>
      <c r="P28" s="419">
        <f t="shared" si="1"/>
        <v>0</v>
      </c>
      <c r="R28" s="312"/>
      <c r="S28" s="312"/>
      <c r="U28" s="271"/>
    </row>
    <row r="29" spans="1:25" s="311" customFormat="1" ht="12" thickBot="1" x14ac:dyDescent="0.25">
      <c r="A29" s="554"/>
      <c r="B29" s="556"/>
      <c r="C29" s="327">
        <v>470</v>
      </c>
      <c r="D29" s="328" t="s">
        <v>59</v>
      </c>
      <c r="E29" s="329" t="s">
        <v>34</v>
      </c>
      <c r="F29" s="330"/>
      <c r="G29" s="331"/>
      <c r="H29" s="332"/>
      <c r="I29" s="331"/>
      <c r="J29" s="333"/>
      <c r="K29" s="334"/>
      <c r="L29" s="335">
        <f t="shared" si="0"/>
        <v>0</v>
      </c>
      <c r="M29" s="336"/>
      <c r="N29" s="333"/>
      <c r="O29" s="337"/>
      <c r="P29" s="338">
        <f t="shared" si="1"/>
        <v>0</v>
      </c>
      <c r="R29" s="326"/>
      <c r="S29" s="312"/>
      <c r="U29" s="271"/>
    </row>
    <row r="30" spans="1:25" s="311" customFormat="1" x14ac:dyDescent="0.2">
      <c r="A30" s="553" t="s">
        <v>60</v>
      </c>
      <c r="B30" s="555" t="s">
        <v>9</v>
      </c>
      <c r="C30" s="355">
        <v>290</v>
      </c>
      <c r="D30" s="339" t="s">
        <v>61</v>
      </c>
      <c r="E30" s="340" t="s">
        <v>30</v>
      </c>
      <c r="F30" s="341"/>
      <c r="G30" s="342"/>
      <c r="H30" s="343"/>
      <c r="I30" s="342"/>
      <c r="J30" s="344"/>
      <c r="K30" s="345"/>
      <c r="L30" s="346">
        <f t="shared" si="0"/>
        <v>0</v>
      </c>
      <c r="M30" s="347"/>
      <c r="N30" s="344"/>
      <c r="O30" s="345"/>
      <c r="P30" s="348">
        <f t="shared" si="1"/>
        <v>0</v>
      </c>
      <c r="R30" s="312"/>
      <c r="S30" s="312"/>
      <c r="U30" s="271"/>
    </row>
    <row r="31" spans="1:25" s="311" customFormat="1" x14ac:dyDescent="0.2">
      <c r="A31" s="553"/>
      <c r="B31" s="555"/>
      <c r="C31" s="313">
        <v>290</v>
      </c>
      <c r="D31" s="314" t="s">
        <v>62</v>
      </c>
      <c r="E31" s="315" t="s">
        <v>32</v>
      </c>
      <c r="F31" s="316"/>
      <c r="G31" s="317"/>
      <c r="H31" s="318"/>
      <c r="I31" s="317"/>
      <c r="J31" s="323"/>
      <c r="K31" s="320"/>
      <c r="L31" s="321">
        <f t="shared" si="0"/>
        <v>0</v>
      </c>
      <c r="M31" s="322"/>
      <c r="N31" s="319"/>
      <c r="O31" s="324"/>
      <c r="P31" s="325">
        <f t="shared" si="1"/>
        <v>0</v>
      </c>
      <c r="U31" s="271"/>
    </row>
    <row r="32" spans="1:25" s="311" customFormat="1" ht="12" thickBot="1" x14ac:dyDescent="0.25">
      <c r="A32" s="554"/>
      <c r="B32" s="556"/>
      <c r="C32" s="327">
        <v>290</v>
      </c>
      <c r="D32" s="328" t="s">
        <v>90</v>
      </c>
      <c r="E32" s="329" t="s">
        <v>34</v>
      </c>
      <c r="F32" s="330"/>
      <c r="G32" s="331"/>
      <c r="H32" s="332"/>
      <c r="I32" s="331"/>
      <c r="J32" s="333"/>
      <c r="K32" s="334"/>
      <c r="L32" s="335">
        <f t="shared" si="0"/>
        <v>0</v>
      </c>
      <c r="M32" s="336"/>
      <c r="N32" s="333"/>
      <c r="O32" s="337"/>
      <c r="P32" s="338">
        <f t="shared" si="1"/>
        <v>0</v>
      </c>
      <c r="U32" s="271"/>
    </row>
    <row r="33" spans="1:25" s="311" customFormat="1" x14ac:dyDescent="0.2">
      <c r="A33" s="553" t="s">
        <v>63</v>
      </c>
      <c r="B33" s="555" t="s">
        <v>8</v>
      </c>
      <c r="C33" s="402">
        <v>160</v>
      </c>
      <c r="D33" s="339" t="s">
        <v>64</v>
      </c>
      <c r="E33" s="340" t="s">
        <v>30</v>
      </c>
      <c r="F33" s="341"/>
      <c r="G33" s="342"/>
      <c r="H33" s="343"/>
      <c r="I33" s="342"/>
      <c r="J33" s="418"/>
      <c r="K33" s="420"/>
      <c r="L33" s="346">
        <f t="shared" si="0"/>
        <v>0</v>
      </c>
      <c r="M33" s="347"/>
      <c r="N33" s="344"/>
      <c r="O33" s="345"/>
      <c r="P33" s="348">
        <f t="shared" si="1"/>
        <v>0</v>
      </c>
      <c r="U33" s="271"/>
    </row>
    <row r="34" spans="1:25" s="311" customFormat="1" x14ac:dyDescent="0.2">
      <c r="A34" s="553"/>
      <c r="B34" s="555"/>
      <c r="C34" s="313">
        <v>160</v>
      </c>
      <c r="D34" s="406" t="s">
        <v>65</v>
      </c>
      <c r="E34" s="407" t="s">
        <v>32</v>
      </c>
      <c r="F34" s="408"/>
      <c r="G34" s="364"/>
      <c r="H34" s="421"/>
      <c r="I34" s="364"/>
      <c r="J34" s="422"/>
      <c r="K34" s="320"/>
      <c r="L34" s="321">
        <f t="shared" si="0"/>
        <v>0</v>
      </c>
      <c r="M34" s="411"/>
      <c r="N34" s="412"/>
      <c r="O34" s="413"/>
      <c r="P34" s="325">
        <f t="shared" si="1"/>
        <v>0</v>
      </c>
      <c r="U34" s="271"/>
    </row>
    <row r="35" spans="1:25" s="311" customFormat="1" ht="12" thickBot="1" x14ac:dyDescent="0.25">
      <c r="A35" s="554"/>
      <c r="B35" s="556"/>
      <c r="C35" s="327">
        <v>160</v>
      </c>
      <c r="D35" s="328" t="s">
        <v>66</v>
      </c>
      <c r="E35" s="329" t="s">
        <v>34</v>
      </c>
      <c r="F35" s="330"/>
      <c r="G35" s="331"/>
      <c r="H35" s="332"/>
      <c r="I35" s="331"/>
      <c r="J35" s="333"/>
      <c r="K35" s="369"/>
      <c r="L35" s="388">
        <f t="shared" si="0"/>
        <v>0</v>
      </c>
      <c r="M35" s="336"/>
      <c r="N35" s="333"/>
      <c r="O35" s="337"/>
      <c r="P35" s="338">
        <f t="shared" si="1"/>
        <v>0</v>
      </c>
      <c r="U35" s="271"/>
    </row>
    <row r="36" spans="1:25" s="311" customFormat="1" x14ac:dyDescent="0.2">
      <c r="A36" s="553" t="s">
        <v>67</v>
      </c>
      <c r="B36" s="555" t="s">
        <v>7</v>
      </c>
      <c r="C36" s="414">
        <v>185</v>
      </c>
      <c r="D36" s="339" t="s">
        <v>68</v>
      </c>
      <c r="E36" s="340" t="s">
        <v>30</v>
      </c>
      <c r="F36" s="341"/>
      <c r="G36" s="342"/>
      <c r="H36" s="415"/>
      <c r="I36" s="423"/>
      <c r="J36" s="418"/>
      <c r="K36" s="420"/>
      <c r="L36" s="424">
        <f t="shared" si="0"/>
        <v>0</v>
      </c>
      <c r="M36" s="347"/>
      <c r="N36" s="418"/>
      <c r="O36" s="345"/>
      <c r="P36" s="425">
        <f>ROUND(12*(L36+$C36*(SUMPRODUCT(M$3:O$3,M36:O36))),4)</f>
        <v>0</v>
      </c>
      <c r="R36" s="312"/>
      <c r="S36" s="312"/>
      <c r="U36" s="271"/>
    </row>
    <row r="37" spans="1:25" s="311" customFormat="1" ht="12" thickBot="1" x14ac:dyDescent="0.25">
      <c r="A37" s="554"/>
      <c r="B37" s="556"/>
      <c r="C37" s="327">
        <v>185</v>
      </c>
      <c r="D37" s="328" t="s">
        <v>69</v>
      </c>
      <c r="E37" s="329" t="s">
        <v>32</v>
      </c>
      <c r="F37" s="330"/>
      <c r="G37" s="331"/>
      <c r="H37" s="332"/>
      <c r="I37" s="331"/>
      <c r="J37" s="333"/>
      <c r="K37" s="426"/>
      <c r="L37" s="427">
        <f t="shared" si="0"/>
        <v>0</v>
      </c>
      <c r="M37" s="336"/>
      <c r="N37" s="333"/>
      <c r="O37" s="369"/>
      <c r="P37" s="428">
        <f>ROUND(12*(L37+$C37*(SUMPRODUCT(M$3:O$3,M37:O37))),4)</f>
        <v>0</v>
      </c>
      <c r="R37" s="326"/>
      <c r="S37" s="312"/>
      <c r="U37" s="271"/>
    </row>
    <row r="38" spans="1:25" s="311" customFormat="1" ht="23.25" thickBot="1" x14ac:dyDescent="0.25">
      <c r="A38" s="429" t="s">
        <v>87</v>
      </c>
      <c r="B38" s="430" t="s">
        <v>6</v>
      </c>
      <c r="C38" s="354">
        <v>40</v>
      </c>
      <c r="D38" s="431" t="s">
        <v>91</v>
      </c>
      <c r="E38" s="432" t="s">
        <v>34</v>
      </c>
      <c r="F38" s="433"/>
      <c r="G38" s="434"/>
      <c r="H38" s="434"/>
      <c r="I38" s="434"/>
      <c r="J38" s="435"/>
      <c r="K38" s="436"/>
      <c r="L38" s="437">
        <f t="shared" si="0"/>
        <v>0</v>
      </c>
      <c r="M38" s="438"/>
      <c r="N38" s="533"/>
      <c r="O38" s="436"/>
      <c r="P38" s="534">
        <f>ROUND(12*(L38+$C38*(SUMPRODUCT(M$3:O$3,M38:O38))),4)</f>
        <v>0</v>
      </c>
      <c r="U38" s="271"/>
    </row>
    <row r="39" spans="1:25" s="311" customFormat="1" ht="22.5" customHeight="1" thickBot="1" x14ac:dyDescent="0.25">
      <c r="A39" s="429" t="s">
        <v>70</v>
      </c>
      <c r="B39" s="430" t="s">
        <v>5</v>
      </c>
      <c r="C39" s="354">
        <v>43</v>
      </c>
      <c r="D39" s="431" t="s">
        <v>71</v>
      </c>
      <c r="E39" s="432" t="s">
        <v>30</v>
      </c>
      <c r="F39" s="433"/>
      <c r="G39" s="434"/>
      <c r="H39" s="439"/>
      <c r="I39" s="434"/>
      <c r="J39" s="435"/>
      <c r="K39" s="440"/>
      <c r="L39" s="441">
        <f t="shared" si="0"/>
        <v>0</v>
      </c>
      <c r="M39" s="438"/>
      <c r="N39" s="435"/>
      <c r="O39" s="440"/>
      <c r="P39" s="442">
        <f>ROUND(12*(L39+$C39*(SUMPRODUCT(M$3:O$3,M39:O39))),4)</f>
        <v>0</v>
      </c>
      <c r="U39" s="271"/>
    </row>
    <row r="40" spans="1:25" s="311" customFormat="1" ht="17.25" customHeight="1" x14ac:dyDescent="0.2">
      <c r="A40" s="553" t="s">
        <v>72</v>
      </c>
      <c r="B40" s="555" t="s">
        <v>4</v>
      </c>
      <c r="C40" s="313">
        <v>845</v>
      </c>
      <c r="D40" s="339" t="s">
        <v>94</v>
      </c>
      <c r="E40" s="340" t="s">
        <v>30</v>
      </c>
      <c r="F40" s="341"/>
      <c r="G40" s="342"/>
      <c r="H40" s="343"/>
      <c r="I40" s="342"/>
      <c r="J40" s="344"/>
      <c r="K40" s="420"/>
      <c r="L40" s="346">
        <f t="shared" si="0"/>
        <v>0</v>
      </c>
      <c r="M40" s="347"/>
      <c r="N40" s="344"/>
      <c r="O40" s="345"/>
      <c r="P40" s="348">
        <f t="shared" si="1"/>
        <v>0</v>
      </c>
      <c r="U40" s="271"/>
    </row>
    <row r="41" spans="1:25" s="311" customFormat="1" ht="17.25" customHeight="1" thickBot="1" x14ac:dyDescent="0.25">
      <c r="A41" s="554"/>
      <c r="B41" s="556"/>
      <c r="C41" s="327">
        <v>845</v>
      </c>
      <c r="D41" s="328" t="s">
        <v>95</v>
      </c>
      <c r="E41" s="329" t="s">
        <v>32</v>
      </c>
      <c r="F41" s="330"/>
      <c r="G41" s="331"/>
      <c r="H41" s="332"/>
      <c r="I41" s="331"/>
      <c r="J41" s="333"/>
      <c r="K41" s="426"/>
      <c r="L41" s="427">
        <f t="shared" si="0"/>
        <v>0</v>
      </c>
      <c r="M41" s="336"/>
      <c r="N41" s="333"/>
      <c r="O41" s="369"/>
      <c r="P41" s="428">
        <f t="shared" si="1"/>
        <v>0</v>
      </c>
      <c r="U41" s="271"/>
    </row>
    <row r="42" spans="1:25" s="311" customFormat="1" ht="21.75" customHeight="1" thickBot="1" x14ac:dyDescent="0.25">
      <c r="A42" s="389" t="s">
        <v>73</v>
      </c>
      <c r="B42" s="390" t="s">
        <v>3</v>
      </c>
      <c r="C42" s="391">
        <v>2000</v>
      </c>
      <c r="D42" s="392" t="s">
        <v>74</v>
      </c>
      <c r="E42" s="393" t="s">
        <v>30</v>
      </c>
      <c r="F42" s="394"/>
      <c r="G42" s="395"/>
      <c r="H42" s="443"/>
      <c r="I42" s="395"/>
      <c r="J42" s="400"/>
      <c r="K42" s="444"/>
      <c r="L42" s="445">
        <f t="shared" si="0"/>
        <v>0</v>
      </c>
      <c r="M42" s="399"/>
      <c r="N42" s="400"/>
      <c r="O42" s="397"/>
      <c r="P42" s="446">
        <f t="shared" si="1"/>
        <v>0</v>
      </c>
      <c r="U42" s="271"/>
    </row>
    <row r="43" spans="1:25" s="311" customFormat="1" ht="26.25" customHeight="1" thickBot="1" x14ac:dyDescent="0.25">
      <c r="A43" s="429" t="s">
        <v>75</v>
      </c>
      <c r="B43" s="430" t="s">
        <v>98</v>
      </c>
      <c r="C43" s="354">
        <v>3500</v>
      </c>
      <c r="D43" s="431" t="s">
        <v>76</v>
      </c>
      <c r="E43" s="432" t="s">
        <v>32</v>
      </c>
      <c r="F43" s="433"/>
      <c r="G43" s="434"/>
      <c r="H43" s="447"/>
      <c r="I43" s="434"/>
      <c r="J43" s="435"/>
      <c r="K43" s="440"/>
      <c r="L43" s="448">
        <f t="shared" si="0"/>
        <v>0</v>
      </c>
      <c r="M43" s="438"/>
      <c r="N43" s="449"/>
      <c r="O43" s="440"/>
      <c r="P43" s="450">
        <f t="shared" si="1"/>
        <v>0</v>
      </c>
      <c r="U43" s="271"/>
    </row>
    <row r="44" spans="1:25" s="311" customFormat="1" ht="28.5" customHeight="1" thickBot="1" x14ac:dyDescent="0.25">
      <c r="A44" s="429" t="s">
        <v>77</v>
      </c>
      <c r="B44" s="430" t="s">
        <v>2</v>
      </c>
      <c r="C44" s="354">
        <v>1500</v>
      </c>
      <c r="D44" s="431" t="s">
        <v>78</v>
      </c>
      <c r="E44" s="432" t="s">
        <v>32</v>
      </c>
      <c r="F44" s="433"/>
      <c r="G44" s="434"/>
      <c r="H44" s="447"/>
      <c r="I44" s="434"/>
      <c r="J44" s="435"/>
      <c r="K44" s="451"/>
      <c r="L44" s="452">
        <f t="shared" si="0"/>
        <v>0</v>
      </c>
      <c r="M44" s="453"/>
      <c r="N44" s="435"/>
      <c r="O44" s="440"/>
      <c r="P44" s="454">
        <f t="shared" si="1"/>
        <v>0</v>
      </c>
      <c r="U44" s="271"/>
    </row>
    <row r="45" spans="1:25" s="311" customFormat="1" ht="30.75" customHeight="1" thickBot="1" x14ac:dyDescent="0.25">
      <c r="A45" s="429" t="s">
        <v>79</v>
      </c>
      <c r="B45" s="430" t="s">
        <v>1</v>
      </c>
      <c r="C45" s="354">
        <v>750</v>
      </c>
      <c r="D45" s="431" t="s">
        <v>56</v>
      </c>
      <c r="E45" s="432" t="s">
        <v>32</v>
      </c>
      <c r="F45" s="433"/>
      <c r="G45" s="434"/>
      <c r="H45" s="447"/>
      <c r="I45" s="434"/>
      <c r="J45" s="435"/>
      <c r="K45" s="440"/>
      <c r="L45" s="448">
        <f t="shared" si="0"/>
        <v>0</v>
      </c>
      <c r="M45" s="438"/>
      <c r="N45" s="449"/>
      <c r="O45" s="436"/>
      <c r="P45" s="450">
        <f t="shared" si="1"/>
        <v>0</v>
      </c>
      <c r="U45" s="271"/>
    </row>
    <row r="46" spans="1:25" s="311" customFormat="1" ht="17.25" customHeight="1" thickBot="1" x14ac:dyDescent="0.25">
      <c r="A46" s="455" t="s">
        <v>80</v>
      </c>
      <c r="B46" s="456" t="s">
        <v>0</v>
      </c>
      <c r="C46" s="313">
        <v>685</v>
      </c>
      <c r="D46" s="406" t="s">
        <v>96</v>
      </c>
      <c r="E46" s="407" t="s">
        <v>30</v>
      </c>
      <c r="F46" s="408"/>
      <c r="G46" s="364"/>
      <c r="H46" s="364"/>
      <c r="I46" s="364"/>
      <c r="J46" s="412"/>
      <c r="K46" s="457"/>
      <c r="L46" s="458">
        <f t="shared" si="0"/>
        <v>0</v>
      </c>
      <c r="M46" s="411"/>
      <c r="N46" s="412"/>
      <c r="O46" s="413"/>
      <c r="P46" s="459">
        <f t="shared" si="1"/>
        <v>0</v>
      </c>
      <c r="T46" s="271"/>
      <c r="U46" s="271"/>
      <c r="V46" s="271"/>
      <c r="W46" s="271"/>
      <c r="X46" s="271"/>
      <c r="Y46" s="271"/>
    </row>
    <row r="47" spans="1:25" s="311" customFormat="1" ht="20.25" customHeight="1" thickTop="1" thickBot="1" x14ac:dyDescent="0.25">
      <c r="A47" s="460"/>
      <c r="B47" s="461"/>
      <c r="C47" s="462">
        <f>SUM(C7,C11,C14,C16,C19,C23,C24,C26,C28,C31,C34,C36,C38,C39,C40,C42,C43,C44,C45,C46)</f>
        <v>21279.5</v>
      </c>
      <c r="D47" s="461"/>
      <c r="E47" s="461"/>
      <c r="F47" s="463"/>
      <c r="G47" s="464">
        <f>ROUND(SUMPRODUCT($C6:$C46,G6:G46),4)</f>
        <v>0</v>
      </c>
      <c r="H47" s="465">
        <f>ROUND(SUMPRODUCT($C6:$C46,H6:H46),4)</f>
        <v>0</v>
      </c>
      <c r="I47" s="466">
        <f>ROUND(SUMPRODUCT($C6:$C46,I6:I46),4)</f>
        <v>0</v>
      </c>
      <c r="J47" s="467">
        <f>ROUND(SUMPRODUCT($C6:$C46,J6:J46),4)</f>
        <v>0</v>
      </c>
      <c r="K47" s="468">
        <f>ROUND(SUMPRODUCT($C6:$C46,K6:K46),4)</f>
        <v>0</v>
      </c>
      <c r="L47" s="469">
        <f>ROUND(SUM(L6:L46),4)</f>
        <v>0</v>
      </c>
      <c r="M47" s="470">
        <f>ROUND(SUMPRODUCT($C6:$C46,M6:M46),4)</f>
        <v>0</v>
      </c>
      <c r="N47" s="471">
        <f>ROUND(SUMPRODUCT($C6:$C46,N6:N46),4)</f>
        <v>0</v>
      </c>
      <c r="O47" s="472">
        <f>ROUND(SUMPRODUCT($C6:$C46,O6:O46),4)</f>
        <v>0</v>
      </c>
      <c r="P47" s="473">
        <f>ROUND(SUM(P6:P46),4)</f>
        <v>0</v>
      </c>
      <c r="R47" s="271"/>
      <c r="S47" s="271"/>
      <c r="T47" s="271"/>
      <c r="U47" s="271"/>
      <c r="V47" s="271"/>
      <c r="W47" s="271"/>
      <c r="X47" s="271"/>
      <c r="Y47" s="271"/>
    </row>
    <row r="48" spans="1:25" s="311" customFormat="1" ht="12.75" thickTop="1" thickBot="1" x14ac:dyDescent="0.25">
      <c r="A48" s="460"/>
      <c r="B48" s="461"/>
      <c r="C48" s="474"/>
      <c r="D48" s="461"/>
      <c r="E48" s="461"/>
      <c r="F48" s="463"/>
      <c r="G48" s="461"/>
      <c r="H48" s="461"/>
      <c r="I48" s="461"/>
      <c r="J48" s="461"/>
      <c r="K48" s="475" t="s">
        <v>81</v>
      </c>
      <c r="L48" s="469">
        <f>ROUND(SUMPRODUCT(G3:K3,G47:K47),4)</f>
        <v>0</v>
      </c>
      <c r="M48" s="461"/>
      <c r="N48" s="461"/>
      <c r="O48" s="475" t="s">
        <v>82</v>
      </c>
      <c r="P48" s="473">
        <f>ROUND((L48+(SUMPRODUCT(M3:O3,M47:O47)))*12,4)</f>
        <v>0</v>
      </c>
      <c r="R48" s="271"/>
      <c r="S48" s="271"/>
      <c r="T48" s="271"/>
      <c r="U48" s="271"/>
      <c r="V48" s="271"/>
      <c r="W48" s="271"/>
      <c r="X48" s="271"/>
      <c r="Y48" s="271"/>
    </row>
    <row r="49" spans="1:25" s="311" customFormat="1" ht="13.5" customHeight="1" thickTop="1" x14ac:dyDescent="0.2">
      <c r="A49" s="543" t="s">
        <v>123</v>
      </c>
      <c r="B49" s="544"/>
      <c r="C49" s="544"/>
      <c r="D49" s="544"/>
      <c r="E49" s="544"/>
      <c r="F49" s="476"/>
      <c r="G49" s="477"/>
      <c r="H49" s="477"/>
      <c r="I49" s="477"/>
      <c r="J49" s="477"/>
      <c r="K49" s="478"/>
      <c r="L49" s="479"/>
      <c r="M49" s="477"/>
      <c r="N49" s="477"/>
      <c r="O49" s="478"/>
      <c r="P49" s="480"/>
      <c r="R49" s="271"/>
      <c r="S49" s="271"/>
      <c r="T49" s="271"/>
      <c r="U49" s="271"/>
      <c r="V49" s="271"/>
      <c r="W49" s="271"/>
      <c r="X49" s="271"/>
      <c r="Y49" s="271"/>
    </row>
    <row r="50" spans="1:25" s="311" customFormat="1" x14ac:dyDescent="0.2">
      <c r="A50" s="545"/>
      <c r="B50" s="546"/>
      <c r="C50" s="546"/>
      <c r="D50" s="546"/>
      <c r="E50" s="546"/>
      <c r="F50" s="481"/>
      <c r="G50" s="482"/>
      <c r="H50" s="482"/>
      <c r="I50" s="482"/>
      <c r="J50" s="482"/>
      <c r="K50" s="483"/>
      <c r="L50" s="484"/>
      <c r="M50" s="482"/>
      <c r="N50" s="482"/>
      <c r="O50" s="483"/>
      <c r="P50" s="485"/>
      <c r="R50" s="271"/>
      <c r="S50" s="271"/>
      <c r="T50" s="271"/>
      <c r="U50" s="271"/>
      <c r="V50" s="271"/>
      <c r="W50" s="271"/>
      <c r="X50" s="271"/>
      <c r="Y50" s="271"/>
    </row>
    <row r="51" spans="1:25" s="311" customFormat="1" ht="6.75" customHeight="1" x14ac:dyDescent="0.2">
      <c r="A51" s="545" t="s">
        <v>111</v>
      </c>
      <c r="B51" s="546"/>
      <c r="C51" s="546"/>
      <c r="D51" s="546"/>
      <c r="E51" s="546"/>
      <c r="F51" s="481"/>
      <c r="G51" s="482"/>
      <c r="H51" s="482"/>
      <c r="I51" s="482"/>
      <c r="J51" s="482"/>
      <c r="K51" s="483"/>
      <c r="L51" s="484"/>
      <c r="M51" s="482"/>
      <c r="N51" s="482"/>
      <c r="O51" s="483"/>
      <c r="P51" s="485"/>
      <c r="R51" s="271"/>
      <c r="S51" s="271"/>
      <c r="T51" s="271"/>
      <c r="U51" s="271"/>
      <c r="V51" s="271"/>
      <c r="W51" s="271"/>
      <c r="X51" s="271"/>
      <c r="Y51" s="271"/>
    </row>
    <row r="52" spans="1:25" s="311" customFormat="1" ht="17.25" customHeight="1" thickBot="1" x14ac:dyDescent="0.25">
      <c r="A52" s="547"/>
      <c r="B52" s="548"/>
      <c r="C52" s="548"/>
      <c r="D52" s="548"/>
      <c r="E52" s="548"/>
      <c r="F52" s="486"/>
      <c r="G52" s="487"/>
      <c r="H52" s="487"/>
      <c r="I52" s="487"/>
      <c r="J52" s="487"/>
      <c r="K52" s="488"/>
      <c r="L52" s="489"/>
      <c r="M52" s="487"/>
      <c r="N52" s="487"/>
      <c r="O52" s="488"/>
      <c r="P52" s="490"/>
      <c r="R52" s="271"/>
      <c r="S52" s="271"/>
      <c r="T52" s="271"/>
      <c r="U52" s="271"/>
      <c r="V52" s="271"/>
      <c r="W52" s="271"/>
      <c r="X52" s="271"/>
      <c r="Y52" s="271"/>
    </row>
    <row r="53" spans="1:25" s="311" customFormat="1" ht="36" customHeight="1" thickTop="1" x14ac:dyDescent="0.2">
      <c r="A53" s="491" t="s">
        <v>86</v>
      </c>
      <c r="B53" s="492" t="s">
        <v>97</v>
      </c>
      <c r="C53" s="492"/>
      <c r="D53" s="493"/>
      <c r="E53" s="493"/>
      <c r="F53" s="494"/>
      <c r="G53" s="495">
        <v>1</v>
      </c>
      <c r="H53" s="496"/>
      <c r="I53" s="497"/>
      <c r="J53" s="549" t="s">
        <v>112</v>
      </c>
      <c r="K53" s="550"/>
      <c r="L53" s="498">
        <f t="shared" ref="L53:L57" si="2">H53*22</f>
        <v>0</v>
      </c>
      <c r="M53" s="551" t="s">
        <v>113</v>
      </c>
      <c r="N53" s="552"/>
      <c r="O53" s="550"/>
      <c r="P53" s="499">
        <f>ROUND(L53*14,2)</f>
        <v>0</v>
      </c>
    </row>
    <row r="54" spans="1:25" s="311" customFormat="1" ht="30" customHeight="1" x14ac:dyDescent="0.2">
      <c r="A54" s="500" t="s">
        <v>86</v>
      </c>
      <c r="B54" s="501" t="s">
        <v>97</v>
      </c>
      <c r="C54" s="501"/>
      <c r="D54" s="502"/>
      <c r="E54" s="502"/>
      <c r="F54" s="503"/>
      <c r="G54" s="504">
        <f t="shared" ref="G54:G57" si="3">8/8</f>
        <v>1</v>
      </c>
      <c r="H54" s="505"/>
      <c r="I54" s="506"/>
      <c r="J54" s="539"/>
      <c r="K54" s="540"/>
      <c r="L54" s="507">
        <f t="shared" si="2"/>
        <v>0</v>
      </c>
      <c r="M54" s="541"/>
      <c r="N54" s="542"/>
      <c r="O54" s="540"/>
      <c r="P54" s="508">
        <f>ROUND(L54*14,2)</f>
        <v>0</v>
      </c>
      <c r="R54" s="509"/>
    </row>
    <row r="55" spans="1:25" s="311" customFormat="1" ht="30" customHeight="1" x14ac:dyDescent="0.2">
      <c r="A55" s="500" t="s">
        <v>86</v>
      </c>
      <c r="B55" s="501" t="s">
        <v>110</v>
      </c>
      <c r="C55" s="501"/>
      <c r="D55" s="502"/>
      <c r="E55" s="502"/>
      <c r="F55" s="503"/>
      <c r="G55" s="504">
        <f t="shared" si="3"/>
        <v>1</v>
      </c>
      <c r="H55" s="505"/>
      <c r="I55" s="506"/>
      <c r="J55" s="539"/>
      <c r="K55" s="540"/>
      <c r="L55" s="507">
        <f t="shared" si="2"/>
        <v>0</v>
      </c>
      <c r="M55" s="541"/>
      <c r="N55" s="542"/>
      <c r="O55" s="540"/>
      <c r="P55" s="508">
        <f>ROUND(L55*14,2)</f>
        <v>0</v>
      </c>
      <c r="R55" s="509"/>
    </row>
    <row r="56" spans="1:25" s="311" customFormat="1" ht="30" customHeight="1" x14ac:dyDescent="0.2">
      <c r="A56" s="500" t="s">
        <v>86</v>
      </c>
      <c r="B56" s="501" t="s">
        <v>108</v>
      </c>
      <c r="C56" s="501"/>
      <c r="D56" s="502"/>
      <c r="E56" s="502"/>
      <c r="F56" s="503"/>
      <c r="G56" s="504">
        <f t="shared" si="3"/>
        <v>1</v>
      </c>
      <c r="H56" s="505"/>
      <c r="I56" s="506"/>
      <c r="J56" s="539"/>
      <c r="K56" s="540"/>
      <c r="L56" s="507">
        <f t="shared" si="2"/>
        <v>0</v>
      </c>
      <c r="M56" s="541"/>
      <c r="N56" s="542"/>
      <c r="O56" s="540"/>
      <c r="P56" s="508">
        <f>ROUND(L56*14,2)</f>
        <v>0</v>
      </c>
      <c r="R56" s="509"/>
    </row>
    <row r="57" spans="1:25" s="311" customFormat="1" ht="30" customHeight="1" thickBot="1" x14ac:dyDescent="0.25">
      <c r="A57" s="510" t="s">
        <v>86</v>
      </c>
      <c r="B57" s="511" t="s">
        <v>109</v>
      </c>
      <c r="C57" s="511"/>
      <c r="D57" s="512"/>
      <c r="E57" s="512"/>
      <c r="F57" s="513"/>
      <c r="G57" s="514">
        <f t="shared" si="3"/>
        <v>1</v>
      </c>
      <c r="H57" s="515"/>
      <c r="I57" s="516"/>
      <c r="J57" s="536"/>
      <c r="K57" s="537"/>
      <c r="L57" s="517">
        <f t="shared" si="2"/>
        <v>0</v>
      </c>
      <c r="M57" s="538"/>
      <c r="N57" s="538"/>
      <c r="O57" s="538"/>
      <c r="P57" s="518">
        <f>ROUND(L57*14,2)</f>
        <v>0</v>
      </c>
      <c r="T57" s="509"/>
    </row>
    <row r="58" spans="1:25" s="311" customFormat="1" ht="12.75" thickTop="1" thickBot="1" x14ac:dyDescent="0.25">
      <c r="A58" s="482"/>
      <c r="B58" s="482"/>
      <c r="C58" s="519"/>
      <c r="D58" s="482"/>
      <c r="E58" s="482"/>
      <c r="F58" s="482"/>
      <c r="G58" s="482"/>
      <c r="H58" s="482"/>
      <c r="I58" s="482"/>
      <c r="J58" s="482"/>
      <c r="K58" s="483" t="s">
        <v>84</v>
      </c>
      <c r="L58" s="520">
        <f>ROUND(SUM(L48,L53:L57),2)</f>
        <v>0</v>
      </c>
      <c r="M58" s="477"/>
      <c r="N58" s="477"/>
      <c r="O58" s="478" t="s">
        <v>119</v>
      </c>
      <c r="P58" s="521">
        <f>ROUND(SUM(P48,P53:P57),2)</f>
        <v>0</v>
      </c>
      <c r="R58" s="522"/>
      <c r="S58" s="522"/>
      <c r="U58" s="522"/>
      <c r="W58" s="271"/>
      <c r="X58" s="271"/>
      <c r="Y58" s="271"/>
    </row>
    <row r="59" spans="1:25" s="523" customFormat="1" ht="12" thickTop="1" x14ac:dyDescent="0.2">
      <c r="C59" s="524"/>
      <c r="K59" s="525"/>
      <c r="L59" s="526"/>
      <c r="M59" s="527"/>
      <c r="N59" s="527"/>
      <c r="O59" s="528"/>
      <c r="P59" s="271"/>
      <c r="Q59" s="271"/>
      <c r="R59" s="271"/>
      <c r="S59" s="271"/>
      <c r="T59" s="529"/>
      <c r="U59" s="522"/>
      <c r="V59" s="529"/>
      <c r="W59" s="529"/>
      <c r="X59" s="529"/>
      <c r="Y59" s="529"/>
    </row>
    <row r="60" spans="1:25" s="523" customFormat="1" x14ac:dyDescent="0.2">
      <c r="C60" s="524"/>
      <c r="K60" s="525"/>
      <c r="L60" s="526"/>
      <c r="M60" s="527"/>
      <c r="N60" s="527"/>
      <c r="O60" s="528"/>
      <c r="P60" s="530"/>
      <c r="Q60" s="271"/>
      <c r="R60" s="271"/>
      <c r="S60" s="271"/>
      <c r="T60" s="271"/>
      <c r="U60" s="522"/>
      <c r="V60" s="529"/>
      <c r="W60" s="529"/>
      <c r="X60" s="529"/>
      <c r="Y60" s="529"/>
    </row>
    <row r="61" spans="1:25" x14ac:dyDescent="0.2">
      <c r="A61" s="529"/>
      <c r="B61" s="529"/>
      <c r="C61" s="531"/>
      <c r="D61" s="529"/>
      <c r="E61" s="529"/>
      <c r="F61" s="529"/>
      <c r="G61" s="529"/>
      <c r="H61" s="529"/>
      <c r="J61" s="529"/>
      <c r="K61" s="529"/>
    </row>
    <row r="62" spans="1:25" x14ac:dyDescent="0.2">
      <c r="A62" s="529"/>
      <c r="B62" s="529"/>
      <c r="C62" s="531"/>
      <c r="D62" s="529"/>
      <c r="E62" s="529"/>
      <c r="F62" s="529"/>
      <c r="G62" s="529"/>
      <c r="H62" s="529"/>
      <c r="I62" s="529"/>
      <c r="J62" s="532"/>
      <c r="K62" s="529"/>
    </row>
    <row r="63" spans="1:25" x14ac:dyDescent="0.2">
      <c r="A63" s="529"/>
      <c r="B63" s="529"/>
      <c r="C63" s="531"/>
      <c r="D63" s="529"/>
      <c r="E63" s="529"/>
      <c r="F63" s="529"/>
      <c r="G63" s="532"/>
      <c r="H63" s="529"/>
      <c r="I63" s="529"/>
      <c r="J63" s="532"/>
      <c r="K63" s="532"/>
      <c r="L63" s="532"/>
      <c r="M63" s="532"/>
    </row>
    <row r="64" spans="1:25" x14ac:dyDescent="0.2">
      <c r="A64" s="529"/>
      <c r="B64" s="529"/>
      <c r="C64" s="531"/>
      <c r="D64" s="529"/>
      <c r="E64" s="529"/>
      <c r="F64" s="529"/>
      <c r="G64" s="529"/>
      <c r="H64" s="529"/>
      <c r="I64" s="529"/>
      <c r="J64" s="529"/>
      <c r="K64" s="529"/>
    </row>
    <row r="65" spans="1:11" x14ac:dyDescent="0.2">
      <c r="A65" s="529"/>
      <c r="B65" s="529"/>
      <c r="C65" s="531"/>
      <c r="D65" s="529"/>
      <c r="E65" s="529"/>
      <c r="F65" s="529"/>
      <c r="G65" s="529"/>
      <c r="H65" s="529"/>
      <c r="I65" s="529"/>
      <c r="J65" s="529"/>
      <c r="K65" s="529"/>
    </row>
    <row r="66" spans="1:11" x14ac:dyDescent="0.2">
      <c r="A66" s="529"/>
      <c r="B66" s="529"/>
      <c r="C66" s="531"/>
      <c r="D66" s="529"/>
      <c r="E66" s="529"/>
      <c r="F66" s="529"/>
      <c r="G66" s="529"/>
      <c r="H66" s="529"/>
      <c r="I66" s="529"/>
      <c r="J66" s="529"/>
      <c r="K66" s="529"/>
    </row>
    <row r="67" spans="1:11" x14ac:dyDescent="0.2">
      <c r="A67" s="529"/>
      <c r="B67" s="529"/>
      <c r="C67" s="531"/>
      <c r="D67" s="529"/>
      <c r="E67" s="529"/>
      <c r="F67" s="529"/>
      <c r="G67" s="529"/>
      <c r="H67" s="529"/>
      <c r="I67" s="529"/>
      <c r="J67" s="529"/>
      <c r="K67" s="529"/>
    </row>
    <row r="68" spans="1:11" x14ac:dyDescent="0.2">
      <c r="A68" s="529"/>
      <c r="B68" s="529"/>
      <c r="C68" s="531"/>
      <c r="D68" s="529"/>
      <c r="E68" s="529"/>
      <c r="F68" s="529"/>
      <c r="G68" s="529"/>
      <c r="H68" s="529"/>
      <c r="J68" s="529"/>
      <c r="K68" s="529"/>
    </row>
    <row r="69" spans="1:11" x14ac:dyDescent="0.2">
      <c r="A69" s="529"/>
      <c r="B69" s="529"/>
      <c r="C69" s="531"/>
      <c r="D69" s="529"/>
      <c r="E69" s="529"/>
      <c r="F69" s="529"/>
      <c r="G69" s="529"/>
      <c r="H69" s="529"/>
      <c r="J69" s="529"/>
      <c r="K69" s="529"/>
    </row>
  </sheetData>
  <sheetProtection formatColumns="0"/>
  <protectedRanges>
    <protectedRange sqref="A59:H63 J59:P63" name="Range4"/>
    <protectedRange sqref="G53:H57" name="Range3"/>
    <protectedRange sqref="M6:O46" name="Range2"/>
    <protectedRange sqref="G6:H46 J6:K46" name="Range1"/>
    <protectedRange sqref="I59:I63" name="Range4_1"/>
    <protectedRange sqref="I53:I57" name="Range3_1"/>
    <protectedRange sqref="I6:I46" name="Range1_1"/>
  </protectedRanges>
  <mergeCells count="43">
    <mergeCell ref="A2:E3"/>
    <mergeCell ref="L3:L5"/>
    <mergeCell ref="P3:P5"/>
    <mergeCell ref="A4:E4"/>
    <mergeCell ref="D5:E5"/>
    <mergeCell ref="H5:K5"/>
    <mergeCell ref="M5:O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J53:K53"/>
    <mergeCell ref="M53:O53"/>
    <mergeCell ref="J54:K54"/>
    <mergeCell ref="M54:O54"/>
    <mergeCell ref="J57:K57"/>
    <mergeCell ref="M57:O57"/>
    <mergeCell ref="J55:K55"/>
    <mergeCell ref="M55:O55"/>
    <mergeCell ref="J56:K56"/>
    <mergeCell ref="M56:O56"/>
  </mergeCells>
  <conditionalFormatting sqref="P6:P45 L6:L46">
    <cfRule type="cellIs" dxfId="1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2"/>
  <sheetViews>
    <sheetView topLeftCell="B1" workbookViewId="0">
      <selection activeCell="P59" sqref="P59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1" width="14.7109375" customWidth="1"/>
    <col min="12" max="12" width="12.5703125" customWidth="1"/>
    <col min="13" max="15" width="14.7109375" customWidth="1"/>
    <col min="16" max="16" width="15.28515625" customWidth="1"/>
    <col min="17" max="17" width="9.28515625" customWidth="1"/>
    <col min="18" max="18" width="10.42578125" bestFit="1" customWidth="1"/>
    <col min="19" max="19" width="10.28515625" bestFit="1" customWidth="1"/>
    <col min="20" max="20" width="10.42578125" bestFit="1" customWidth="1"/>
    <col min="21" max="22" width="11.5703125" bestFit="1" customWidth="1"/>
  </cols>
  <sheetData>
    <row r="1" spans="1:22" ht="13.5" thickBot="1" x14ac:dyDescent="0.25">
      <c r="B1" s="1"/>
    </row>
    <row r="2" spans="1:22" ht="14.25" thickTop="1" thickBot="1" x14ac:dyDescent="0.25">
      <c r="A2" s="572" t="s">
        <v>16</v>
      </c>
      <c r="B2" s="573"/>
      <c r="C2" s="573"/>
      <c r="D2" s="573"/>
      <c r="E2" s="573"/>
      <c r="F2" s="2"/>
      <c r="G2" s="3"/>
      <c r="H2" s="3"/>
      <c r="I2" s="3"/>
      <c r="J2" s="3"/>
      <c r="K2" s="3"/>
      <c r="L2" s="4"/>
      <c r="M2" s="5"/>
      <c r="N2" s="3"/>
      <c r="O2" s="3"/>
      <c r="P2" s="6"/>
    </row>
    <row r="3" spans="1:22" ht="13.5" customHeight="1" thickBot="1" x14ac:dyDescent="0.25">
      <c r="A3" s="574"/>
      <c r="B3" s="575"/>
      <c r="C3" s="575"/>
      <c r="D3" s="575"/>
      <c r="E3" s="575"/>
      <c r="F3" s="7"/>
      <c r="G3" s="8">
        <v>44</v>
      </c>
      <c r="H3" s="8">
        <v>22</v>
      </c>
      <c r="I3" s="261">
        <v>8</v>
      </c>
      <c r="J3" s="9">
        <v>5</v>
      </c>
      <c r="K3" s="10">
        <v>1</v>
      </c>
      <c r="L3" s="576" t="s">
        <v>17</v>
      </c>
      <c r="M3" s="11">
        <f>3/12</f>
        <v>0.25</v>
      </c>
      <c r="N3" s="12">
        <f>2/12</f>
        <v>0.16666666666666666</v>
      </c>
      <c r="O3" s="13">
        <f>1/12</f>
        <v>8.3333333333333329E-2</v>
      </c>
      <c r="P3" s="578" t="s">
        <v>18</v>
      </c>
    </row>
    <row r="4" spans="1:22" ht="39.75" thickTop="1" thickBot="1" x14ac:dyDescent="0.25">
      <c r="A4" s="580" t="s">
        <v>114</v>
      </c>
      <c r="B4" s="581"/>
      <c r="C4" s="581"/>
      <c r="D4" s="581"/>
      <c r="E4" s="581"/>
      <c r="F4" s="14"/>
      <c r="G4" s="213" t="s">
        <v>92</v>
      </c>
      <c r="H4" s="15" t="s">
        <v>19</v>
      </c>
      <c r="I4" s="265" t="s">
        <v>118</v>
      </c>
      <c r="J4" s="16" t="s">
        <v>20</v>
      </c>
      <c r="K4" s="17" t="s">
        <v>21</v>
      </c>
      <c r="L4" s="576"/>
      <c r="M4" s="18" t="s">
        <v>93</v>
      </c>
      <c r="N4" s="19" t="s">
        <v>22</v>
      </c>
      <c r="O4" s="216" t="s">
        <v>23</v>
      </c>
      <c r="P4" s="578"/>
    </row>
    <row r="5" spans="1:22" ht="36.75" thickBot="1" x14ac:dyDescent="0.25">
      <c r="A5" s="20" t="s">
        <v>24</v>
      </c>
      <c r="B5" s="21" t="s">
        <v>15</v>
      </c>
      <c r="C5" s="21" t="s">
        <v>14</v>
      </c>
      <c r="D5" s="582" t="s">
        <v>25</v>
      </c>
      <c r="E5" s="583"/>
      <c r="F5" s="7"/>
      <c r="G5" s="204"/>
      <c r="H5" s="584" t="s">
        <v>26</v>
      </c>
      <c r="I5" s="584"/>
      <c r="J5" s="584"/>
      <c r="K5" s="585"/>
      <c r="L5" s="577"/>
      <c r="M5" s="586" t="s">
        <v>26</v>
      </c>
      <c r="N5" s="586" t="s">
        <v>26</v>
      </c>
      <c r="O5" s="586" t="s">
        <v>26</v>
      </c>
      <c r="P5" s="579"/>
      <c r="S5" s="22"/>
      <c r="V5" s="23"/>
    </row>
    <row r="6" spans="1:22" s="34" customFormat="1" ht="13.5" thickTop="1" x14ac:dyDescent="0.2">
      <c r="A6" s="587" t="s">
        <v>27</v>
      </c>
      <c r="B6" s="590" t="s">
        <v>28</v>
      </c>
      <c r="C6" s="24">
        <v>1200</v>
      </c>
      <c r="D6" s="25" t="s">
        <v>29</v>
      </c>
      <c r="E6" s="26" t="s">
        <v>30</v>
      </c>
      <c r="F6" s="27"/>
      <c r="G6" s="205"/>
      <c r="H6" s="28">
        <v>2.1999999999999999E-2</v>
      </c>
      <c r="I6" s="205"/>
      <c r="J6" s="29"/>
      <c r="K6" s="30"/>
      <c r="L6" s="31">
        <f>ROUND($C6*(SUMPRODUCT(G$3:K$3,G6:K6)),4)</f>
        <v>580.79999999999995</v>
      </c>
      <c r="M6" s="32"/>
      <c r="N6" s="29"/>
      <c r="O6" s="30"/>
      <c r="P6" s="33">
        <f t="shared" ref="P6:P46" si="0">ROUND(12*(L6+$C6*(SUMPRODUCT(M$3:O$3,M6:O6))),4)</f>
        <v>6969.6</v>
      </c>
      <c r="R6" s="35"/>
      <c r="S6" s="35"/>
      <c r="T6"/>
      <c r="U6"/>
    </row>
    <row r="7" spans="1:22" s="34" customFormat="1" x14ac:dyDescent="0.2">
      <c r="A7" s="588"/>
      <c r="B7" s="591"/>
      <c r="C7" s="36">
        <v>1200</v>
      </c>
      <c r="D7" s="37" t="s">
        <v>31</v>
      </c>
      <c r="E7" s="38" t="s">
        <v>32</v>
      </c>
      <c r="F7" s="39"/>
      <c r="G7" s="206"/>
      <c r="H7" s="40"/>
      <c r="I7" s="206"/>
      <c r="J7" s="41"/>
      <c r="K7" s="42">
        <v>3.5000000000000003E-2</v>
      </c>
      <c r="L7" s="43">
        <f t="shared" ref="L7:L46" si="1">ROUND($C7*(SUMPRODUCT(G$3:K$3,G7:K7)),4)</f>
        <v>42</v>
      </c>
      <c r="M7" s="44"/>
      <c r="N7" s="45"/>
      <c r="O7" s="46"/>
      <c r="P7" s="47">
        <f t="shared" si="0"/>
        <v>504</v>
      </c>
      <c r="R7" s="48"/>
      <c r="S7" s="35"/>
      <c r="T7"/>
      <c r="U7"/>
    </row>
    <row r="8" spans="1:22" s="34" customFormat="1" ht="13.5" thickBot="1" x14ac:dyDescent="0.25">
      <c r="A8" s="589"/>
      <c r="B8" s="592"/>
      <c r="C8" s="81">
        <v>1200</v>
      </c>
      <c r="D8" s="49" t="s">
        <v>33</v>
      </c>
      <c r="E8" s="50" t="s">
        <v>34</v>
      </c>
      <c r="F8" s="51"/>
      <c r="G8" s="207"/>
      <c r="H8" s="52"/>
      <c r="I8" s="207"/>
      <c r="J8" s="53"/>
      <c r="K8" s="54"/>
      <c r="L8" s="55">
        <f t="shared" si="1"/>
        <v>0</v>
      </c>
      <c r="M8" s="56"/>
      <c r="N8" s="53"/>
      <c r="O8" s="217">
        <v>5.5E-2</v>
      </c>
      <c r="P8" s="218">
        <f>ROUND(12*(L8+$C8*(SUMPRODUCT(M$3:O$3,M8:O8))),4)</f>
        <v>66</v>
      </c>
      <c r="R8" s="35"/>
      <c r="S8" s="35"/>
      <c r="T8"/>
      <c r="U8"/>
    </row>
    <row r="9" spans="1:22" s="34" customFormat="1" x14ac:dyDescent="0.2">
      <c r="A9" s="588" t="s">
        <v>35</v>
      </c>
      <c r="B9" s="593" t="s">
        <v>103</v>
      </c>
      <c r="C9" s="36">
        <v>2918</v>
      </c>
      <c r="D9" s="58" t="s">
        <v>36</v>
      </c>
      <c r="E9" s="59" t="s">
        <v>30</v>
      </c>
      <c r="F9" s="60"/>
      <c r="G9" s="208"/>
      <c r="H9" s="61">
        <v>0.02</v>
      </c>
      <c r="I9" s="208"/>
      <c r="J9" s="62"/>
      <c r="K9" s="63"/>
      <c r="L9" s="64">
        <f>ROUND($C9*(SUMPRODUCT(G$3:K$3,G9:K9)),4)</f>
        <v>1283.92</v>
      </c>
      <c r="M9" s="65"/>
      <c r="N9" s="62"/>
      <c r="O9" s="63"/>
      <c r="P9" s="66">
        <f t="shared" si="0"/>
        <v>15407.04</v>
      </c>
      <c r="R9" s="35"/>
      <c r="S9" s="35"/>
      <c r="T9"/>
      <c r="U9"/>
    </row>
    <row r="10" spans="1:22" s="34" customFormat="1" x14ac:dyDescent="0.2">
      <c r="A10" s="588"/>
      <c r="B10" s="593"/>
      <c r="C10" s="232">
        <v>150</v>
      </c>
      <c r="D10" s="37" t="s">
        <v>37</v>
      </c>
      <c r="E10" s="38" t="s">
        <v>100</v>
      </c>
      <c r="F10" s="39"/>
      <c r="G10" s="206"/>
      <c r="H10" s="40"/>
      <c r="I10" s="206"/>
      <c r="J10" s="239">
        <v>2.5000000000000001E-2</v>
      </c>
      <c r="K10" s="237"/>
      <c r="L10" s="238">
        <f t="shared" si="1"/>
        <v>18.75</v>
      </c>
      <c r="M10" s="44"/>
      <c r="N10" s="45"/>
      <c r="O10" s="46"/>
      <c r="P10" s="240">
        <f t="shared" si="0"/>
        <v>225</v>
      </c>
      <c r="R10" s="35"/>
      <c r="S10" s="35"/>
      <c r="T10"/>
      <c r="U10"/>
    </row>
    <row r="11" spans="1:22" s="34" customFormat="1" x14ac:dyDescent="0.2">
      <c r="A11" s="588"/>
      <c r="B11" s="593"/>
      <c r="C11" s="36">
        <v>2918</v>
      </c>
      <c r="D11" s="37" t="s">
        <v>38</v>
      </c>
      <c r="E11" s="38" t="s">
        <v>101</v>
      </c>
      <c r="F11" s="39"/>
      <c r="G11" s="206"/>
      <c r="H11" s="40"/>
      <c r="I11" s="206"/>
      <c r="J11" s="45"/>
      <c r="K11" s="42">
        <v>3.5000000000000003E-2</v>
      </c>
      <c r="L11" s="43">
        <f t="shared" si="1"/>
        <v>102.13</v>
      </c>
      <c r="M11" s="44"/>
      <c r="N11" s="45"/>
      <c r="O11" s="46"/>
      <c r="P11" s="47">
        <f t="shared" si="0"/>
        <v>1225.56</v>
      </c>
      <c r="R11" s="35"/>
      <c r="S11" s="35"/>
      <c r="T11"/>
      <c r="U11"/>
    </row>
    <row r="12" spans="1:22" s="34" customFormat="1" ht="13.5" thickBot="1" x14ac:dyDescent="0.25">
      <c r="A12" s="589"/>
      <c r="B12" s="594"/>
      <c r="C12" s="87">
        <v>2918</v>
      </c>
      <c r="D12" s="49" t="s">
        <v>99</v>
      </c>
      <c r="E12" s="50" t="s">
        <v>34</v>
      </c>
      <c r="F12" s="51"/>
      <c r="G12" s="207"/>
      <c r="H12" s="52"/>
      <c r="I12" s="207"/>
      <c r="J12" s="53"/>
      <c r="K12" s="54"/>
      <c r="L12" s="55">
        <f t="shared" si="1"/>
        <v>0</v>
      </c>
      <c r="M12" s="56"/>
      <c r="N12" s="53"/>
      <c r="O12" s="217">
        <v>3.5000000000000003E-2</v>
      </c>
      <c r="P12" s="218">
        <f t="shared" si="0"/>
        <v>102.13</v>
      </c>
      <c r="R12" s="35"/>
      <c r="S12" s="35"/>
      <c r="T12"/>
      <c r="U12"/>
    </row>
    <row r="13" spans="1:22" s="34" customFormat="1" x14ac:dyDescent="0.2">
      <c r="A13" s="588" t="s">
        <v>39</v>
      </c>
      <c r="B13" s="591" t="s">
        <v>13</v>
      </c>
      <c r="C13" s="57">
        <v>1875</v>
      </c>
      <c r="D13" s="58" t="s">
        <v>40</v>
      </c>
      <c r="E13" s="59" t="s">
        <v>30</v>
      </c>
      <c r="F13" s="60"/>
      <c r="G13" s="208"/>
      <c r="H13" s="241">
        <v>2.5000000000000001E-2</v>
      </c>
      <c r="I13" s="266"/>
      <c r="J13" s="62"/>
      <c r="K13" s="63"/>
      <c r="L13" s="64">
        <f t="shared" si="1"/>
        <v>1031.25</v>
      </c>
      <c r="M13" s="65"/>
      <c r="N13" s="62"/>
      <c r="O13" s="63"/>
      <c r="P13" s="66">
        <f t="shared" si="0"/>
        <v>12375</v>
      </c>
      <c r="R13" s="35"/>
      <c r="S13" s="35"/>
      <c r="T13"/>
      <c r="U13"/>
    </row>
    <row r="14" spans="1:22" s="34" customFormat="1" x14ac:dyDescent="0.2">
      <c r="A14" s="588"/>
      <c r="B14" s="591"/>
      <c r="C14" s="36">
        <v>1887</v>
      </c>
      <c r="D14" s="37" t="s">
        <v>41</v>
      </c>
      <c r="E14" s="38" t="s">
        <v>32</v>
      </c>
      <c r="F14" s="39"/>
      <c r="G14" s="206"/>
      <c r="H14" s="40"/>
      <c r="I14" s="206"/>
      <c r="J14" s="45"/>
      <c r="K14" s="242">
        <v>0.03</v>
      </c>
      <c r="L14" s="43">
        <f t="shared" si="1"/>
        <v>56.61</v>
      </c>
      <c r="M14" s="67"/>
      <c r="N14" s="45"/>
      <c r="O14" s="46"/>
      <c r="P14" s="47">
        <f t="shared" si="0"/>
        <v>679.32</v>
      </c>
      <c r="R14" s="35"/>
      <c r="S14" s="35"/>
      <c r="T14"/>
      <c r="U14"/>
    </row>
    <row r="15" spans="1:22" s="34" customFormat="1" ht="13.5" thickBot="1" x14ac:dyDescent="0.25">
      <c r="A15" s="589"/>
      <c r="B15" s="592"/>
      <c r="C15" s="81">
        <v>1875</v>
      </c>
      <c r="D15" s="49" t="s">
        <v>42</v>
      </c>
      <c r="E15" s="50" t="s">
        <v>34</v>
      </c>
      <c r="F15" s="51"/>
      <c r="G15" s="52"/>
      <c r="H15" s="52"/>
      <c r="I15" s="207"/>
      <c r="J15" s="53"/>
      <c r="K15" s="54"/>
      <c r="L15" s="55">
        <f t="shared" si="1"/>
        <v>0</v>
      </c>
      <c r="M15" s="56"/>
      <c r="N15" s="53"/>
      <c r="O15" s="243">
        <v>3.5000000000000003E-2</v>
      </c>
      <c r="P15" s="218">
        <f t="shared" si="0"/>
        <v>65.625</v>
      </c>
      <c r="R15" s="35"/>
      <c r="S15" s="35"/>
      <c r="T15"/>
      <c r="U15"/>
    </row>
    <row r="16" spans="1:22" s="34" customFormat="1" x14ac:dyDescent="0.2">
      <c r="A16" s="588" t="s">
        <v>43</v>
      </c>
      <c r="B16" s="591" t="s">
        <v>106</v>
      </c>
      <c r="C16" s="36">
        <v>354</v>
      </c>
      <c r="D16" s="58" t="s">
        <v>44</v>
      </c>
      <c r="E16" s="59" t="s">
        <v>30</v>
      </c>
      <c r="F16" s="60"/>
      <c r="G16" s="214">
        <v>0.03</v>
      </c>
      <c r="H16" s="208"/>
      <c r="I16" s="208"/>
      <c r="J16" s="62"/>
      <c r="K16" s="63"/>
      <c r="L16" s="224">
        <f t="shared" si="1"/>
        <v>467.28</v>
      </c>
      <c r="M16" s="65"/>
      <c r="N16" s="62"/>
      <c r="O16" s="63"/>
      <c r="P16" s="223">
        <f t="shared" si="0"/>
        <v>5607.36</v>
      </c>
      <c r="R16" s="48"/>
      <c r="S16" s="35"/>
      <c r="T16"/>
      <c r="U16"/>
    </row>
    <row r="17" spans="1:25" s="34" customFormat="1" x14ac:dyDescent="0.2">
      <c r="A17" s="588"/>
      <c r="B17" s="591"/>
      <c r="C17" s="232">
        <v>150</v>
      </c>
      <c r="D17" s="37" t="s">
        <v>45</v>
      </c>
      <c r="E17" s="38" t="s">
        <v>32</v>
      </c>
      <c r="F17" s="39"/>
      <c r="G17" s="40"/>
      <c r="H17" s="40"/>
      <c r="I17" s="113"/>
      <c r="J17" s="244">
        <v>0.02</v>
      </c>
      <c r="K17" s="237"/>
      <c r="L17" s="116">
        <f t="shared" si="1"/>
        <v>15</v>
      </c>
      <c r="M17" s="44"/>
      <c r="N17" s="45"/>
      <c r="O17" s="46"/>
      <c r="P17" s="120">
        <f t="shared" si="0"/>
        <v>180</v>
      </c>
      <c r="R17" s="35"/>
      <c r="S17" s="35"/>
      <c r="T17"/>
      <c r="U17"/>
    </row>
    <row r="18" spans="1:25" s="34" customFormat="1" ht="13.5" thickBot="1" x14ac:dyDescent="0.25">
      <c r="A18" s="589"/>
      <c r="B18" s="592"/>
      <c r="C18" s="87">
        <v>354</v>
      </c>
      <c r="D18" s="49" t="s">
        <v>102</v>
      </c>
      <c r="E18" s="50" t="s">
        <v>34</v>
      </c>
      <c r="F18" s="51"/>
      <c r="G18" s="52"/>
      <c r="H18" s="52"/>
      <c r="I18" s="207"/>
      <c r="J18" s="53"/>
      <c r="K18" s="54"/>
      <c r="L18" s="55">
        <f t="shared" si="1"/>
        <v>0</v>
      </c>
      <c r="M18" s="56"/>
      <c r="N18" s="83">
        <v>0.6</v>
      </c>
      <c r="O18" s="84"/>
      <c r="P18" s="85">
        <f t="shared" si="0"/>
        <v>424.8</v>
      </c>
      <c r="R18" s="35"/>
      <c r="S18" s="35"/>
      <c r="T18"/>
      <c r="U18"/>
    </row>
    <row r="19" spans="1:25" s="34" customFormat="1" x14ac:dyDescent="0.2">
      <c r="A19" s="588" t="s">
        <v>46</v>
      </c>
      <c r="B19" s="591" t="s">
        <v>104</v>
      </c>
      <c r="C19" s="259">
        <v>3025.5</v>
      </c>
      <c r="D19" s="58" t="s">
        <v>47</v>
      </c>
      <c r="E19" s="59" t="s">
        <v>30</v>
      </c>
      <c r="F19" s="60"/>
      <c r="G19" s="208"/>
      <c r="H19" s="61">
        <v>2.9000000000000001E-2</v>
      </c>
      <c r="I19" s="208"/>
      <c r="J19" s="62"/>
      <c r="K19" s="63"/>
      <c r="L19" s="64">
        <f t="shared" si="1"/>
        <v>1930.269</v>
      </c>
      <c r="M19" s="65"/>
      <c r="N19" s="62"/>
      <c r="O19" s="63"/>
      <c r="P19" s="66">
        <f t="shared" si="0"/>
        <v>23163.227999999999</v>
      </c>
      <c r="R19" s="35"/>
      <c r="S19" s="35"/>
      <c r="T19"/>
      <c r="U19"/>
    </row>
    <row r="20" spans="1:25" s="34" customFormat="1" x14ac:dyDescent="0.2">
      <c r="A20" s="588"/>
      <c r="B20" s="591"/>
      <c r="C20" s="232">
        <v>200</v>
      </c>
      <c r="D20" s="37" t="s">
        <v>48</v>
      </c>
      <c r="E20" s="38" t="s">
        <v>32</v>
      </c>
      <c r="F20" s="39"/>
      <c r="G20" s="40"/>
      <c r="H20" s="40"/>
      <c r="I20" s="206"/>
      <c r="J20" s="45"/>
      <c r="K20" s="42">
        <v>0.05</v>
      </c>
      <c r="L20" s="43">
        <f t="shared" si="1"/>
        <v>10</v>
      </c>
      <c r="M20" s="44"/>
      <c r="N20" s="45"/>
      <c r="O20" s="46"/>
      <c r="P20" s="47">
        <f t="shared" si="0"/>
        <v>120</v>
      </c>
      <c r="R20" s="35"/>
      <c r="S20" s="35"/>
      <c r="T20"/>
      <c r="U20"/>
    </row>
    <row r="21" spans="1:25" s="34" customFormat="1" ht="13.5" thickBot="1" x14ac:dyDescent="0.25">
      <c r="A21" s="589"/>
      <c r="B21" s="592"/>
      <c r="C21" s="259">
        <v>3025.5</v>
      </c>
      <c r="D21" s="49" t="s">
        <v>49</v>
      </c>
      <c r="E21" s="50" t="s">
        <v>34</v>
      </c>
      <c r="F21" s="51"/>
      <c r="G21" s="52"/>
      <c r="H21" s="52"/>
      <c r="I21" s="207"/>
      <c r="J21" s="53"/>
      <c r="K21" s="54"/>
      <c r="L21" s="55">
        <f t="shared" si="1"/>
        <v>0</v>
      </c>
      <c r="M21" s="69"/>
      <c r="N21" s="53"/>
      <c r="O21" s="217">
        <v>0.2</v>
      </c>
      <c r="P21" s="218">
        <f t="shared" si="0"/>
        <v>605.1</v>
      </c>
      <c r="R21" s="35"/>
      <c r="S21" s="35"/>
      <c r="T21"/>
      <c r="U21"/>
    </row>
    <row r="22" spans="1:25" s="34" customFormat="1" ht="24.75" customHeight="1" x14ac:dyDescent="0.2">
      <c r="A22" s="595" t="s">
        <v>50</v>
      </c>
      <c r="B22" s="596" t="s">
        <v>105</v>
      </c>
      <c r="C22" s="233">
        <v>132</v>
      </c>
      <c r="D22" s="70" t="s">
        <v>51</v>
      </c>
      <c r="E22" s="71" t="s">
        <v>30</v>
      </c>
      <c r="F22" s="72"/>
      <c r="G22" s="73"/>
      <c r="H22" s="73"/>
      <c r="I22" s="209"/>
      <c r="J22" s="74">
        <v>3.5000000000000003E-2</v>
      </c>
      <c r="K22" s="75"/>
      <c r="L22" s="76">
        <f t="shared" si="1"/>
        <v>23.1</v>
      </c>
      <c r="M22" s="77"/>
      <c r="N22" s="78"/>
      <c r="O22" s="79"/>
      <c r="P22" s="80">
        <f t="shared" si="0"/>
        <v>277.2</v>
      </c>
      <c r="U22"/>
    </row>
    <row r="23" spans="1:25" s="34" customFormat="1" ht="24.75" customHeight="1" thickBot="1" x14ac:dyDescent="0.25">
      <c r="A23" s="589"/>
      <c r="B23" s="592"/>
      <c r="C23" s="225">
        <v>1100</v>
      </c>
      <c r="D23" s="49" t="s">
        <v>52</v>
      </c>
      <c r="E23" s="50" t="s">
        <v>32</v>
      </c>
      <c r="F23" s="51"/>
      <c r="G23" s="52"/>
      <c r="H23" s="52"/>
      <c r="I23" s="207"/>
      <c r="J23" s="68"/>
      <c r="K23" s="54"/>
      <c r="L23" s="82">
        <f t="shared" si="1"/>
        <v>0</v>
      </c>
      <c r="M23" s="56"/>
      <c r="N23" s="83">
        <v>0.1</v>
      </c>
      <c r="O23" s="84"/>
      <c r="P23" s="85">
        <f t="shared" si="0"/>
        <v>220</v>
      </c>
      <c r="U23"/>
    </row>
    <row r="24" spans="1:25" s="34" customFormat="1" ht="36.75" thickBot="1" x14ac:dyDescent="0.25">
      <c r="A24" s="86" t="s">
        <v>53</v>
      </c>
      <c r="B24" s="95" t="s">
        <v>12</v>
      </c>
      <c r="C24" s="96">
        <v>87</v>
      </c>
      <c r="D24" s="88" t="s">
        <v>54</v>
      </c>
      <c r="E24" s="97" t="s">
        <v>30</v>
      </c>
      <c r="F24" s="98"/>
      <c r="G24" s="99"/>
      <c r="H24" s="99"/>
      <c r="I24" s="99"/>
      <c r="J24" s="100">
        <v>0.03</v>
      </c>
      <c r="K24" s="101"/>
      <c r="L24" s="102">
        <f t="shared" si="1"/>
        <v>13.05</v>
      </c>
      <c r="M24" s="103"/>
      <c r="N24" s="104"/>
      <c r="O24" s="101"/>
      <c r="P24" s="105">
        <f t="shared" si="0"/>
        <v>156.6</v>
      </c>
      <c r="U24"/>
    </row>
    <row r="25" spans="1:25" s="34" customFormat="1" x14ac:dyDescent="0.2">
      <c r="A25" s="595" t="s">
        <v>55</v>
      </c>
      <c r="B25" s="596" t="s">
        <v>11</v>
      </c>
      <c r="C25" s="106">
        <v>240</v>
      </c>
      <c r="D25" s="70" t="s">
        <v>56</v>
      </c>
      <c r="E25" s="71" t="s">
        <v>30</v>
      </c>
      <c r="F25" s="72"/>
      <c r="G25" s="209"/>
      <c r="H25" s="107">
        <v>0.04</v>
      </c>
      <c r="I25" s="209"/>
      <c r="J25" s="78"/>
      <c r="K25" s="79"/>
      <c r="L25" s="108">
        <f t="shared" si="1"/>
        <v>211.2</v>
      </c>
      <c r="M25" s="77"/>
      <c r="N25" s="78"/>
      <c r="O25" s="79"/>
      <c r="P25" s="109">
        <f t="shared" si="0"/>
        <v>2534.4</v>
      </c>
      <c r="T25"/>
      <c r="U25"/>
      <c r="V25"/>
      <c r="W25"/>
      <c r="X25"/>
      <c r="Y25"/>
    </row>
    <row r="26" spans="1:25" s="34" customFormat="1" x14ac:dyDescent="0.2">
      <c r="A26" s="588"/>
      <c r="B26" s="591"/>
      <c r="C26" s="36">
        <v>240</v>
      </c>
      <c r="D26" s="110" t="s">
        <v>88</v>
      </c>
      <c r="E26" s="111" t="s">
        <v>32</v>
      </c>
      <c r="F26" s="112"/>
      <c r="G26" s="113"/>
      <c r="H26" s="113"/>
      <c r="I26" s="113"/>
      <c r="J26" s="114">
        <v>4.4999999999999998E-2</v>
      </c>
      <c r="K26" s="115"/>
      <c r="L26" s="116">
        <f t="shared" si="1"/>
        <v>54</v>
      </c>
      <c r="M26" s="117"/>
      <c r="N26" s="118"/>
      <c r="O26" s="119"/>
      <c r="P26" s="120">
        <f t="shared" si="0"/>
        <v>648</v>
      </c>
      <c r="T26"/>
      <c r="U26"/>
      <c r="V26"/>
      <c r="W26"/>
      <c r="X26"/>
      <c r="Y26"/>
    </row>
    <row r="27" spans="1:25" s="34" customFormat="1" ht="13.5" thickBot="1" x14ac:dyDescent="0.25">
      <c r="A27" s="589"/>
      <c r="B27" s="592"/>
      <c r="C27" s="81">
        <v>240</v>
      </c>
      <c r="D27" s="49" t="s">
        <v>89</v>
      </c>
      <c r="E27" s="50" t="s">
        <v>34</v>
      </c>
      <c r="F27" s="51"/>
      <c r="G27" s="207"/>
      <c r="H27" s="52"/>
      <c r="I27" s="207"/>
      <c r="J27" s="53"/>
      <c r="K27" s="84"/>
      <c r="L27" s="82">
        <f t="shared" si="1"/>
        <v>0</v>
      </c>
      <c r="M27" s="56"/>
      <c r="N27" s="53"/>
      <c r="O27" s="217">
        <v>0.125</v>
      </c>
      <c r="P27" s="218">
        <f t="shared" si="0"/>
        <v>30</v>
      </c>
      <c r="R27"/>
      <c r="S27"/>
      <c r="T27"/>
      <c r="U27"/>
      <c r="V27"/>
      <c r="W27"/>
      <c r="X27"/>
      <c r="Y27"/>
    </row>
    <row r="28" spans="1:25" s="34" customFormat="1" x14ac:dyDescent="0.2">
      <c r="A28" s="588" t="s">
        <v>57</v>
      </c>
      <c r="B28" s="591" t="s">
        <v>10</v>
      </c>
      <c r="C28" s="121">
        <v>470</v>
      </c>
      <c r="D28" s="58" t="s">
        <v>58</v>
      </c>
      <c r="E28" s="59" t="s">
        <v>30</v>
      </c>
      <c r="F28" s="60"/>
      <c r="G28" s="208"/>
      <c r="H28" s="122"/>
      <c r="I28" s="208"/>
      <c r="J28" s="62"/>
      <c r="K28" s="123">
        <v>7.4999999999999997E-2</v>
      </c>
      <c r="L28" s="124">
        <f t="shared" si="1"/>
        <v>35.25</v>
      </c>
      <c r="M28" s="65"/>
      <c r="N28" s="125"/>
      <c r="O28" s="63"/>
      <c r="P28" s="126">
        <f t="shared" si="0"/>
        <v>423</v>
      </c>
      <c r="R28" s="35"/>
      <c r="S28" s="35"/>
      <c r="U28"/>
    </row>
    <row r="29" spans="1:25" s="34" customFormat="1" ht="13.5" thickBot="1" x14ac:dyDescent="0.25">
      <c r="A29" s="589"/>
      <c r="B29" s="592"/>
      <c r="C29" s="81">
        <v>470</v>
      </c>
      <c r="D29" s="49" t="s">
        <v>59</v>
      </c>
      <c r="E29" s="50" t="s">
        <v>34</v>
      </c>
      <c r="F29" s="51"/>
      <c r="G29" s="207"/>
      <c r="H29" s="52"/>
      <c r="I29" s="207"/>
      <c r="J29" s="53"/>
      <c r="K29" s="54"/>
      <c r="L29" s="55">
        <f t="shared" si="1"/>
        <v>0</v>
      </c>
      <c r="M29" s="56"/>
      <c r="N29" s="53"/>
      <c r="O29" s="217">
        <v>0.1</v>
      </c>
      <c r="P29" s="218">
        <f t="shared" si="0"/>
        <v>47</v>
      </c>
      <c r="R29" s="48"/>
      <c r="S29" s="35"/>
      <c r="U29"/>
    </row>
    <row r="30" spans="1:25" s="34" customFormat="1" x14ac:dyDescent="0.2">
      <c r="A30" s="588" t="s">
        <v>60</v>
      </c>
      <c r="B30" s="591" t="s">
        <v>9</v>
      </c>
      <c r="C30" s="57">
        <v>290</v>
      </c>
      <c r="D30" s="58" t="s">
        <v>61</v>
      </c>
      <c r="E30" s="59" t="s">
        <v>30</v>
      </c>
      <c r="F30" s="60"/>
      <c r="G30" s="208"/>
      <c r="H30" s="61">
        <v>0.03</v>
      </c>
      <c r="I30" s="208"/>
      <c r="J30" s="62"/>
      <c r="K30" s="63"/>
      <c r="L30" s="64">
        <f t="shared" si="1"/>
        <v>191.4</v>
      </c>
      <c r="M30" s="65"/>
      <c r="N30" s="62"/>
      <c r="O30" s="63"/>
      <c r="P30" s="66">
        <f t="shared" si="0"/>
        <v>2296.8000000000002</v>
      </c>
      <c r="R30" s="35"/>
      <c r="S30" s="35"/>
      <c r="U30"/>
    </row>
    <row r="31" spans="1:25" s="34" customFormat="1" x14ac:dyDescent="0.2">
      <c r="A31" s="588"/>
      <c r="B31" s="591"/>
      <c r="C31" s="36">
        <v>290</v>
      </c>
      <c r="D31" s="37" t="s">
        <v>62</v>
      </c>
      <c r="E31" s="38" t="s">
        <v>32</v>
      </c>
      <c r="F31" s="39"/>
      <c r="G31" s="206"/>
      <c r="H31" s="40"/>
      <c r="I31" s="206"/>
      <c r="J31" s="45"/>
      <c r="K31" s="42">
        <v>3.5000000000000003E-2</v>
      </c>
      <c r="L31" s="43">
        <f t="shared" si="1"/>
        <v>10.15</v>
      </c>
      <c r="M31" s="44"/>
      <c r="N31" s="41"/>
      <c r="O31" s="46"/>
      <c r="P31" s="47">
        <f t="shared" si="0"/>
        <v>121.8</v>
      </c>
      <c r="U31"/>
    </row>
    <row r="32" spans="1:25" s="34" customFormat="1" ht="13.5" thickBot="1" x14ac:dyDescent="0.25">
      <c r="A32" s="589"/>
      <c r="B32" s="592"/>
      <c r="C32" s="81">
        <v>290</v>
      </c>
      <c r="D32" s="49" t="s">
        <v>90</v>
      </c>
      <c r="E32" s="50" t="s">
        <v>34</v>
      </c>
      <c r="F32" s="51"/>
      <c r="G32" s="207"/>
      <c r="H32" s="52"/>
      <c r="I32" s="207"/>
      <c r="J32" s="53"/>
      <c r="K32" s="54"/>
      <c r="L32" s="55">
        <f t="shared" si="1"/>
        <v>0</v>
      </c>
      <c r="M32" s="56"/>
      <c r="N32" s="53"/>
      <c r="O32" s="217">
        <v>0.05</v>
      </c>
      <c r="P32" s="218">
        <f t="shared" si="0"/>
        <v>14.5</v>
      </c>
      <c r="U32"/>
    </row>
    <row r="33" spans="1:25" s="34" customFormat="1" x14ac:dyDescent="0.2">
      <c r="A33" s="588" t="s">
        <v>63</v>
      </c>
      <c r="B33" s="591" t="s">
        <v>8</v>
      </c>
      <c r="C33" s="106">
        <v>160</v>
      </c>
      <c r="D33" s="58" t="s">
        <v>64</v>
      </c>
      <c r="E33" s="59" t="s">
        <v>30</v>
      </c>
      <c r="F33" s="60"/>
      <c r="G33" s="208"/>
      <c r="H33" s="61">
        <v>0.03</v>
      </c>
      <c r="I33" s="208"/>
      <c r="J33" s="125"/>
      <c r="K33" s="127"/>
      <c r="L33" s="64">
        <f t="shared" si="1"/>
        <v>105.6</v>
      </c>
      <c r="M33" s="65"/>
      <c r="N33" s="62"/>
      <c r="O33" s="63"/>
      <c r="P33" s="66">
        <f t="shared" si="0"/>
        <v>1267.2</v>
      </c>
      <c r="U33"/>
    </row>
    <row r="34" spans="1:25" s="34" customFormat="1" x14ac:dyDescent="0.2">
      <c r="A34" s="588"/>
      <c r="B34" s="591"/>
      <c r="C34" s="36">
        <v>160</v>
      </c>
      <c r="D34" s="110" t="s">
        <v>65</v>
      </c>
      <c r="E34" s="111" t="s">
        <v>32</v>
      </c>
      <c r="F34" s="112"/>
      <c r="G34" s="113"/>
      <c r="H34" s="128"/>
      <c r="I34" s="113"/>
      <c r="J34" s="129"/>
      <c r="K34" s="42">
        <v>3.5000000000000003E-2</v>
      </c>
      <c r="L34" s="43">
        <f t="shared" si="1"/>
        <v>5.6</v>
      </c>
      <c r="M34" s="117"/>
      <c r="N34" s="118"/>
      <c r="O34" s="119"/>
      <c r="P34" s="47">
        <f t="shared" si="0"/>
        <v>67.2</v>
      </c>
      <c r="U34"/>
    </row>
    <row r="35" spans="1:25" s="34" customFormat="1" ht="13.5" thickBot="1" x14ac:dyDescent="0.25">
      <c r="A35" s="589"/>
      <c r="B35" s="592"/>
      <c r="C35" s="81">
        <v>160</v>
      </c>
      <c r="D35" s="49" t="s">
        <v>66</v>
      </c>
      <c r="E35" s="50" t="s">
        <v>34</v>
      </c>
      <c r="F35" s="51"/>
      <c r="G35" s="207"/>
      <c r="H35" s="52"/>
      <c r="I35" s="207"/>
      <c r="J35" s="53"/>
      <c r="K35" s="84"/>
      <c r="L35" s="82">
        <f t="shared" si="1"/>
        <v>0</v>
      </c>
      <c r="M35" s="56"/>
      <c r="N35" s="53"/>
      <c r="O35" s="217">
        <v>2.5000000000000001E-2</v>
      </c>
      <c r="P35" s="218">
        <f t="shared" si="0"/>
        <v>4</v>
      </c>
      <c r="U35"/>
    </row>
    <row r="36" spans="1:25" s="34" customFormat="1" x14ac:dyDescent="0.2">
      <c r="A36" s="588" t="s">
        <v>67</v>
      </c>
      <c r="B36" s="591" t="s">
        <v>7</v>
      </c>
      <c r="C36" s="121">
        <v>185</v>
      </c>
      <c r="D36" s="58" t="s">
        <v>68</v>
      </c>
      <c r="E36" s="59" t="s">
        <v>30</v>
      </c>
      <c r="F36" s="60"/>
      <c r="G36" s="208"/>
      <c r="H36" s="122"/>
      <c r="I36" s="268">
        <v>2.5000000000000001E-2</v>
      </c>
      <c r="J36" s="125"/>
      <c r="K36" s="127"/>
      <c r="L36" s="269">
        <f t="shared" si="1"/>
        <v>37</v>
      </c>
      <c r="M36" s="65"/>
      <c r="N36" s="125"/>
      <c r="O36" s="63"/>
      <c r="P36" s="270">
        <f>ROUND(12*(L36+$C36*(SUMPRODUCT(M$3:O$3,M36:O36))),4)</f>
        <v>444</v>
      </c>
      <c r="R36" s="35"/>
      <c r="S36" s="35"/>
      <c r="U36"/>
    </row>
    <row r="37" spans="1:25" s="34" customFormat="1" ht="13.5" thickBot="1" x14ac:dyDescent="0.25">
      <c r="A37" s="589"/>
      <c r="B37" s="592"/>
      <c r="C37" s="81">
        <v>185</v>
      </c>
      <c r="D37" s="49" t="s">
        <v>69</v>
      </c>
      <c r="E37" s="50" t="s">
        <v>32</v>
      </c>
      <c r="F37" s="51"/>
      <c r="G37" s="207"/>
      <c r="H37" s="52"/>
      <c r="I37" s="207"/>
      <c r="J37" s="53"/>
      <c r="K37" s="130">
        <v>6.5000000000000002E-2</v>
      </c>
      <c r="L37" s="131">
        <f t="shared" si="1"/>
        <v>12.025</v>
      </c>
      <c r="M37" s="56"/>
      <c r="N37" s="53"/>
      <c r="O37" s="84"/>
      <c r="P37" s="132">
        <f>ROUND(12*(L37+$C37*(SUMPRODUCT(M$3:O$3,M37:O37))),4)</f>
        <v>144.30000000000001</v>
      </c>
      <c r="R37" s="48"/>
      <c r="S37" s="35"/>
      <c r="U37"/>
    </row>
    <row r="38" spans="1:25" s="34" customFormat="1" ht="24.75" thickBot="1" x14ac:dyDescent="0.25">
      <c r="A38" s="246" t="s">
        <v>87</v>
      </c>
      <c r="B38" s="248" t="s">
        <v>6</v>
      </c>
      <c r="C38" s="87">
        <v>40</v>
      </c>
      <c r="D38" s="133" t="s">
        <v>91</v>
      </c>
      <c r="E38" s="89" t="s">
        <v>34</v>
      </c>
      <c r="F38" s="90"/>
      <c r="G38" s="134"/>
      <c r="H38" s="134"/>
      <c r="I38" s="134"/>
      <c r="J38" s="94"/>
      <c r="K38" s="135"/>
      <c r="L38" s="136">
        <f t="shared" si="1"/>
        <v>0</v>
      </c>
      <c r="M38" s="93"/>
      <c r="N38" s="145">
        <v>4.4999999999999998E-2</v>
      </c>
      <c r="O38" s="135"/>
      <c r="P38" s="260">
        <f>ROUND(12*(L38+$C38*(SUMPRODUCT(M$3:O$3,M38:O38))),4)</f>
        <v>3.6</v>
      </c>
      <c r="U38"/>
    </row>
    <row r="39" spans="1:25" s="34" customFormat="1" ht="22.5" customHeight="1" thickBot="1" x14ac:dyDescent="0.25">
      <c r="A39" s="246" t="s">
        <v>70</v>
      </c>
      <c r="B39" s="248" t="s">
        <v>5</v>
      </c>
      <c r="C39" s="87">
        <v>43</v>
      </c>
      <c r="D39" s="133" t="s">
        <v>71</v>
      </c>
      <c r="E39" s="89" t="s">
        <v>30</v>
      </c>
      <c r="F39" s="90"/>
      <c r="G39" s="134"/>
      <c r="H39" s="137">
        <v>5.4999999999999997E-3</v>
      </c>
      <c r="I39" s="134"/>
      <c r="J39" s="94"/>
      <c r="K39" s="92"/>
      <c r="L39" s="138">
        <f t="shared" si="1"/>
        <v>5.2030000000000003</v>
      </c>
      <c r="M39" s="93"/>
      <c r="N39" s="94"/>
      <c r="O39" s="92"/>
      <c r="P39" s="139">
        <f>ROUND(12*(L39+$C39*(SUMPRODUCT(M$3:O$3,M39:O39))),4)</f>
        <v>62.436</v>
      </c>
      <c r="U39"/>
    </row>
    <row r="40" spans="1:25" s="34" customFormat="1" ht="17.25" customHeight="1" x14ac:dyDescent="0.2">
      <c r="A40" s="588" t="s">
        <v>72</v>
      </c>
      <c r="B40" s="591" t="s">
        <v>4</v>
      </c>
      <c r="C40" s="36">
        <v>845</v>
      </c>
      <c r="D40" s="58" t="s">
        <v>94</v>
      </c>
      <c r="E40" s="59" t="s">
        <v>30</v>
      </c>
      <c r="F40" s="60"/>
      <c r="G40" s="208"/>
      <c r="H40" s="61">
        <v>2.5000000000000001E-2</v>
      </c>
      <c r="I40" s="208"/>
      <c r="J40" s="62"/>
      <c r="K40" s="127"/>
      <c r="L40" s="64">
        <f t="shared" si="1"/>
        <v>464.75</v>
      </c>
      <c r="M40" s="65"/>
      <c r="N40" s="62"/>
      <c r="O40" s="63"/>
      <c r="P40" s="66">
        <f t="shared" si="0"/>
        <v>5577</v>
      </c>
      <c r="U40"/>
    </row>
    <row r="41" spans="1:25" s="34" customFormat="1" ht="17.25" customHeight="1" thickBot="1" x14ac:dyDescent="0.25">
      <c r="A41" s="589"/>
      <c r="B41" s="592"/>
      <c r="C41" s="81">
        <v>845</v>
      </c>
      <c r="D41" s="49" t="s">
        <v>95</v>
      </c>
      <c r="E41" s="50" t="s">
        <v>32</v>
      </c>
      <c r="F41" s="51"/>
      <c r="G41" s="207"/>
      <c r="H41" s="52"/>
      <c r="I41" s="207"/>
      <c r="J41" s="53"/>
      <c r="K41" s="130">
        <v>3.5000000000000003E-2</v>
      </c>
      <c r="L41" s="131">
        <f t="shared" si="1"/>
        <v>29.574999999999999</v>
      </c>
      <c r="M41" s="56"/>
      <c r="N41" s="53"/>
      <c r="O41" s="84"/>
      <c r="P41" s="132">
        <f t="shared" si="0"/>
        <v>354.9</v>
      </c>
      <c r="U41"/>
    </row>
    <row r="42" spans="1:25" s="34" customFormat="1" ht="21.75" customHeight="1" thickBot="1" x14ac:dyDescent="0.25">
      <c r="A42" s="86" t="s">
        <v>73</v>
      </c>
      <c r="B42" s="95" t="s">
        <v>3</v>
      </c>
      <c r="C42" s="96">
        <v>2000</v>
      </c>
      <c r="D42" s="88" t="s">
        <v>74</v>
      </c>
      <c r="E42" s="97" t="s">
        <v>30</v>
      </c>
      <c r="F42" s="98"/>
      <c r="G42" s="99"/>
      <c r="H42" s="141"/>
      <c r="I42" s="99"/>
      <c r="J42" s="104"/>
      <c r="K42" s="142">
        <v>5.5E-2</v>
      </c>
      <c r="L42" s="143">
        <f t="shared" si="1"/>
        <v>110</v>
      </c>
      <c r="M42" s="103"/>
      <c r="N42" s="104"/>
      <c r="O42" s="101"/>
      <c r="P42" s="144">
        <f t="shared" si="0"/>
        <v>1320</v>
      </c>
      <c r="U42"/>
    </row>
    <row r="43" spans="1:25" s="34" customFormat="1" ht="26.25" customHeight="1" thickBot="1" x14ac:dyDescent="0.25">
      <c r="A43" s="246" t="s">
        <v>75</v>
      </c>
      <c r="B43" s="248" t="s">
        <v>98</v>
      </c>
      <c r="C43" s="87">
        <v>3500</v>
      </c>
      <c r="D43" s="133" t="s">
        <v>76</v>
      </c>
      <c r="E43" s="89" t="s">
        <v>32</v>
      </c>
      <c r="F43" s="90"/>
      <c r="G43" s="134"/>
      <c r="H43" s="91"/>
      <c r="I43" s="134"/>
      <c r="J43" s="94"/>
      <c r="K43" s="92"/>
      <c r="L43" s="140">
        <f t="shared" si="1"/>
        <v>0</v>
      </c>
      <c r="M43" s="93"/>
      <c r="N43" s="145"/>
      <c r="O43" s="92"/>
      <c r="P43" s="146">
        <f t="shared" si="0"/>
        <v>0</v>
      </c>
      <c r="U43"/>
    </row>
    <row r="44" spans="1:25" s="34" customFormat="1" ht="28.5" customHeight="1" thickBot="1" x14ac:dyDescent="0.25">
      <c r="A44" s="246" t="s">
        <v>77</v>
      </c>
      <c r="B44" s="248" t="s">
        <v>2</v>
      </c>
      <c r="C44" s="87">
        <v>1500</v>
      </c>
      <c r="D44" s="133" t="s">
        <v>78</v>
      </c>
      <c r="E44" s="89" t="s">
        <v>32</v>
      </c>
      <c r="F44" s="90"/>
      <c r="G44" s="134"/>
      <c r="H44" s="91"/>
      <c r="I44" s="134"/>
      <c r="J44" s="94"/>
      <c r="K44" s="220"/>
      <c r="L44" s="222">
        <f t="shared" si="1"/>
        <v>0</v>
      </c>
      <c r="M44" s="219"/>
      <c r="N44" s="94"/>
      <c r="O44" s="92"/>
      <c r="P44" s="221">
        <f t="shared" si="0"/>
        <v>0</v>
      </c>
      <c r="U44"/>
    </row>
    <row r="45" spans="1:25" s="34" customFormat="1" ht="30.75" customHeight="1" thickBot="1" x14ac:dyDescent="0.25">
      <c r="A45" s="246" t="s">
        <v>79</v>
      </c>
      <c r="B45" s="248" t="s">
        <v>1</v>
      </c>
      <c r="C45" s="87">
        <v>750</v>
      </c>
      <c r="D45" s="133" t="s">
        <v>56</v>
      </c>
      <c r="E45" s="89" t="s">
        <v>32</v>
      </c>
      <c r="F45" s="90"/>
      <c r="G45" s="134"/>
      <c r="H45" s="91"/>
      <c r="I45" s="134"/>
      <c r="J45" s="94"/>
      <c r="K45" s="92"/>
      <c r="L45" s="140">
        <f t="shared" si="1"/>
        <v>0</v>
      </c>
      <c r="M45" s="93"/>
      <c r="N45" s="145"/>
      <c r="O45" s="135"/>
      <c r="P45" s="146">
        <f t="shared" si="0"/>
        <v>0</v>
      </c>
      <c r="U45"/>
    </row>
    <row r="46" spans="1:25" s="34" customFormat="1" ht="17.25" customHeight="1" thickBot="1" x14ac:dyDescent="0.25">
      <c r="A46" s="245" t="s">
        <v>80</v>
      </c>
      <c r="B46" s="247" t="s">
        <v>0</v>
      </c>
      <c r="C46" s="36">
        <v>685</v>
      </c>
      <c r="D46" s="110" t="s">
        <v>96</v>
      </c>
      <c r="E46" s="111" t="s">
        <v>30</v>
      </c>
      <c r="F46" s="112"/>
      <c r="G46" s="113"/>
      <c r="H46" s="113"/>
      <c r="I46" s="113"/>
      <c r="J46" s="118"/>
      <c r="K46" s="147">
        <v>1.4999999999999999E-2</v>
      </c>
      <c r="L46" s="148">
        <f t="shared" si="1"/>
        <v>10.275</v>
      </c>
      <c r="M46" s="117"/>
      <c r="N46" s="118"/>
      <c r="O46" s="119"/>
      <c r="P46" s="535">
        <f t="shared" si="0"/>
        <v>123.3</v>
      </c>
      <c r="T46"/>
      <c r="U46"/>
      <c r="V46"/>
      <c r="W46"/>
      <c r="X46"/>
      <c r="Y46"/>
    </row>
    <row r="47" spans="1:25" s="34" customFormat="1" ht="20.25" customHeight="1" thickTop="1" thickBot="1" x14ac:dyDescent="0.25">
      <c r="A47" s="149"/>
      <c r="B47" s="150"/>
      <c r="C47" s="151">
        <f>SUM(C7,C11,C14,C16,C19,C23,C24,C26,C28,C31,C34,C36,C38,C39,C40,C42,C43,C44,C45,C46)</f>
        <v>21279.5</v>
      </c>
      <c r="D47" s="150"/>
      <c r="E47" s="150"/>
      <c r="F47" s="152"/>
      <c r="G47" s="215">
        <f>ROUND(SUMPRODUCT($C6:$C46,G6:G46),4)</f>
        <v>10.62</v>
      </c>
      <c r="H47" s="153">
        <f>ROUND(SUMPRODUCT($C6:$C46,H6:H46),4)</f>
        <v>263.83600000000001</v>
      </c>
      <c r="I47" s="267">
        <f>ROUND(SUMPRODUCT($C6:$C46,I6:I46),4)</f>
        <v>4.625</v>
      </c>
      <c r="J47" s="154">
        <f>ROUND(SUMPRODUCT($C6:$C46,J6:J46),4)</f>
        <v>24.78</v>
      </c>
      <c r="K47" s="155">
        <f>ROUND(SUMPRODUCT($C6:$C46,K6:K46),4)</f>
        <v>423.61500000000001</v>
      </c>
      <c r="L47" s="156">
        <f>ROUND(SUM(L6:L46),4)</f>
        <v>6856.1869999999999</v>
      </c>
      <c r="M47" s="253">
        <f>ROUND(SUMPRODUCT($C6:$C46,M6:M46),4)</f>
        <v>0</v>
      </c>
      <c r="N47" s="254">
        <f>ROUND(SUMPRODUCT($C6:$C46,N6:N46),4)</f>
        <v>324.2</v>
      </c>
      <c r="O47" s="255">
        <f>ROUND(SUMPRODUCT($C6:$C46,O6:O46),4)</f>
        <v>934.35500000000002</v>
      </c>
      <c r="P47" s="157">
        <f>ROUND(SUM(P6:P46),4)</f>
        <v>83856.998999999996</v>
      </c>
      <c r="R47"/>
      <c r="S47"/>
      <c r="T47"/>
      <c r="U47"/>
      <c r="V47"/>
      <c r="W47"/>
      <c r="X47"/>
      <c r="Y47"/>
    </row>
    <row r="48" spans="1:25" s="34" customFormat="1" ht="14.25" thickTop="1" thickBot="1" x14ac:dyDescent="0.25">
      <c r="A48" s="149"/>
      <c r="B48" s="150"/>
      <c r="C48" s="226"/>
      <c r="D48" s="150"/>
      <c r="E48" s="150"/>
      <c r="F48" s="152"/>
      <c r="G48" s="150"/>
      <c r="H48" s="150"/>
      <c r="I48" s="150"/>
      <c r="J48" s="150"/>
      <c r="K48" s="158" t="s">
        <v>81</v>
      </c>
      <c r="L48" s="156">
        <f>ROUND(SUMPRODUCT(G3:K3,G47:K47),4)</f>
        <v>6856.1869999999999</v>
      </c>
      <c r="M48" s="150"/>
      <c r="N48" s="150"/>
      <c r="O48" s="158" t="s">
        <v>82</v>
      </c>
      <c r="P48" s="157">
        <f>ROUND((L48+(SUMPRODUCT(M3:O3,M47:O47)))*12,4)</f>
        <v>83856.998999999996</v>
      </c>
      <c r="R48"/>
      <c r="S48"/>
      <c r="T48"/>
      <c r="U48"/>
      <c r="V48"/>
      <c r="W48"/>
      <c r="X48"/>
      <c r="Y48"/>
    </row>
    <row r="49" spans="1:25" s="34" customFormat="1" ht="13.5" customHeight="1" thickTop="1" x14ac:dyDescent="0.2">
      <c r="A49" s="572" t="s">
        <v>83</v>
      </c>
      <c r="B49" s="573"/>
      <c r="C49" s="573"/>
      <c r="D49" s="573"/>
      <c r="E49" s="573"/>
      <c r="F49" s="159"/>
      <c r="G49" s="160"/>
      <c r="H49" s="160"/>
      <c r="I49" s="160"/>
      <c r="J49" s="160"/>
      <c r="K49" s="161"/>
      <c r="L49" s="162"/>
      <c r="M49" s="160"/>
      <c r="N49" s="160"/>
      <c r="O49" s="161"/>
      <c r="P49" s="163"/>
      <c r="R49"/>
      <c r="S49"/>
      <c r="T49"/>
      <c r="U49"/>
      <c r="V49"/>
      <c r="W49"/>
      <c r="X49"/>
      <c r="Y49"/>
    </row>
    <row r="50" spans="1:25" s="34" customFormat="1" x14ac:dyDescent="0.2">
      <c r="A50" s="597"/>
      <c r="B50" s="598"/>
      <c r="C50" s="598"/>
      <c r="D50" s="598"/>
      <c r="E50" s="598"/>
      <c r="F50" s="164"/>
      <c r="G50" s="165"/>
      <c r="H50" s="165"/>
      <c r="I50" s="165"/>
      <c r="J50" s="165"/>
      <c r="K50" s="166"/>
      <c r="L50" s="167"/>
      <c r="M50" s="165"/>
      <c r="N50" s="165"/>
      <c r="O50" s="166"/>
      <c r="P50" s="168"/>
      <c r="R50"/>
      <c r="S50"/>
      <c r="T50"/>
      <c r="U50"/>
      <c r="V50"/>
      <c r="W50"/>
      <c r="X50"/>
      <c r="Y50"/>
    </row>
    <row r="51" spans="1:25" s="34" customFormat="1" ht="6.75" customHeight="1" x14ac:dyDescent="0.2">
      <c r="A51" s="599" t="s">
        <v>111</v>
      </c>
      <c r="B51" s="598"/>
      <c r="C51" s="598"/>
      <c r="D51" s="598"/>
      <c r="E51" s="598"/>
      <c r="F51" s="164"/>
      <c r="G51" s="165"/>
      <c r="H51" s="165"/>
      <c r="I51" s="165"/>
      <c r="J51" s="165"/>
      <c r="K51" s="166"/>
      <c r="L51" s="167"/>
      <c r="M51" s="165"/>
      <c r="N51" s="165"/>
      <c r="O51" s="166"/>
      <c r="P51" s="168"/>
      <c r="R51"/>
      <c r="S51"/>
      <c r="T51"/>
      <c r="U51"/>
      <c r="V51"/>
      <c r="W51"/>
      <c r="X51"/>
      <c r="Y51"/>
    </row>
    <row r="52" spans="1:25" s="34" customFormat="1" ht="17.25" customHeight="1" thickBot="1" x14ac:dyDescent="0.25">
      <c r="A52" s="574"/>
      <c r="B52" s="575"/>
      <c r="C52" s="575"/>
      <c r="D52" s="575"/>
      <c r="E52" s="575"/>
      <c r="F52" s="169"/>
      <c r="G52" s="170"/>
      <c r="H52" s="170"/>
      <c r="I52" s="170"/>
      <c r="J52" s="170"/>
      <c r="K52" s="171"/>
      <c r="L52" s="172"/>
      <c r="M52" s="170"/>
      <c r="N52" s="170"/>
      <c r="O52" s="171"/>
      <c r="P52" s="173"/>
      <c r="R52"/>
      <c r="S52"/>
      <c r="T52"/>
      <c r="U52"/>
      <c r="V52"/>
      <c r="W52"/>
      <c r="X52"/>
      <c r="Y52"/>
    </row>
    <row r="53" spans="1:25" s="34" customFormat="1" ht="30" customHeight="1" thickTop="1" x14ac:dyDescent="0.2">
      <c r="A53" s="174" t="s">
        <v>86</v>
      </c>
      <c r="B53" s="175" t="s">
        <v>97</v>
      </c>
      <c r="C53" s="227"/>
      <c r="D53" s="176"/>
      <c r="E53" s="176"/>
      <c r="F53" s="177"/>
      <c r="G53" s="234">
        <v>1</v>
      </c>
      <c r="H53" s="210">
        <v>75</v>
      </c>
      <c r="I53" s="262"/>
      <c r="J53" s="600" t="s">
        <v>112</v>
      </c>
      <c r="K53" s="601"/>
      <c r="L53" s="178">
        <f t="shared" ref="L53:L57" si="2">H53*22</f>
        <v>1650</v>
      </c>
      <c r="M53" s="602" t="s">
        <v>113</v>
      </c>
      <c r="N53" s="603"/>
      <c r="O53" s="601"/>
      <c r="P53" s="179">
        <f>ROUND(L53*14,2)</f>
        <v>23100</v>
      </c>
    </row>
    <row r="54" spans="1:25" s="34" customFormat="1" ht="30" customHeight="1" x14ac:dyDescent="0.2">
      <c r="A54" s="180" t="s">
        <v>86</v>
      </c>
      <c r="B54" s="181" t="s">
        <v>97</v>
      </c>
      <c r="C54" s="228"/>
      <c r="D54" s="182"/>
      <c r="E54" s="182"/>
      <c r="F54" s="183"/>
      <c r="G54" s="235">
        <f t="shared" ref="G54:G57" si="3">8/8</f>
        <v>1</v>
      </c>
      <c r="H54" s="211">
        <v>75</v>
      </c>
      <c r="I54" s="263"/>
      <c r="J54" s="604"/>
      <c r="K54" s="605"/>
      <c r="L54" s="184">
        <f t="shared" si="2"/>
        <v>1650</v>
      </c>
      <c r="M54" s="606"/>
      <c r="N54" s="607"/>
      <c r="O54" s="605"/>
      <c r="P54" s="185">
        <f t="shared" ref="P54:P57" si="4">ROUND(L54*14,2)</f>
        <v>23100</v>
      </c>
      <c r="R54" s="186"/>
    </row>
    <row r="55" spans="1:25" s="34" customFormat="1" ht="30" customHeight="1" x14ac:dyDescent="0.2">
      <c r="A55" s="252" t="s">
        <v>86</v>
      </c>
      <c r="B55" s="181" t="s">
        <v>107</v>
      </c>
      <c r="C55" s="228"/>
      <c r="D55" s="182"/>
      <c r="E55" s="182"/>
      <c r="F55" s="183"/>
      <c r="G55" s="235">
        <f t="shared" si="3"/>
        <v>1</v>
      </c>
      <c r="H55" s="211">
        <v>75</v>
      </c>
      <c r="I55" s="263"/>
      <c r="J55" s="604"/>
      <c r="K55" s="605"/>
      <c r="L55" s="184">
        <f t="shared" si="2"/>
        <v>1650</v>
      </c>
      <c r="M55" s="606"/>
      <c r="N55" s="607"/>
      <c r="O55" s="605"/>
      <c r="P55" s="185">
        <f t="shared" si="4"/>
        <v>23100</v>
      </c>
      <c r="R55" s="186"/>
    </row>
    <row r="56" spans="1:25" s="34" customFormat="1" ht="30" customHeight="1" x14ac:dyDescent="0.2">
      <c r="A56" s="180" t="s">
        <v>86</v>
      </c>
      <c r="B56" s="181" t="s">
        <v>108</v>
      </c>
      <c r="C56" s="228"/>
      <c r="D56" s="182"/>
      <c r="E56" s="182"/>
      <c r="F56" s="183"/>
      <c r="G56" s="235">
        <f t="shared" si="3"/>
        <v>1</v>
      </c>
      <c r="H56" s="211">
        <v>75</v>
      </c>
      <c r="I56" s="263"/>
      <c r="J56" s="604"/>
      <c r="K56" s="605"/>
      <c r="L56" s="184">
        <f t="shared" si="2"/>
        <v>1650</v>
      </c>
      <c r="M56" s="606"/>
      <c r="N56" s="607"/>
      <c r="O56" s="605"/>
      <c r="P56" s="185">
        <f t="shared" si="4"/>
        <v>23100</v>
      </c>
      <c r="R56" s="186"/>
    </row>
    <row r="57" spans="1:25" s="34" customFormat="1" ht="30" customHeight="1" thickBot="1" x14ac:dyDescent="0.25">
      <c r="A57" s="187" t="s">
        <v>86</v>
      </c>
      <c r="B57" s="188" t="s">
        <v>109</v>
      </c>
      <c r="C57" s="229"/>
      <c r="D57" s="189"/>
      <c r="E57" s="189"/>
      <c r="F57" s="190"/>
      <c r="G57" s="236">
        <f t="shared" si="3"/>
        <v>1</v>
      </c>
      <c r="H57" s="212">
        <v>75</v>
      </c>
      <c r="I57" s="264"/>
      <c r="J57" s="608"/>
      <c r="K57" s="609"/>
      <c r="L57" s="191">
        <f t="shared" si="2"/>
        <v>1650</v>
      </c>
      <c r="M57" s="610"/>
      <c r="N57" s="610"/>
      <c r="O57" s="610"/>
      <c r="P57" s="192">
        <f t="shared" si="4"/>
        <v>23100</v>
      </c>
      <c r="T57" s="186"/>
    </row>
    <row r="58" spans="1:25" s="34" customFormat="1" ht="19.5" thickTop="1" thickBot="1" x14ac:dyDescent="0.25">
      <c r="A58" s="165"/>
      <c r="B58" s="165"/>
      <c r="C58" s="230"/>
      <c r="D58" s="165"/>
      <c r="E58" s="165"/>
      <c r="F58" s="165"/>
      <c r="G58" s="165"/>
      <c r="H58" s="165"/>
      <c r="I58" s="165"/>
      <c r="J58" s="165"/>
      <c r="K58" s="166" t="s">
        <v>84</v>
      </c>
      <c r="L58" s="193">
        <f>ROUND(SUM(L48,L53:L57),2)</f>
        <v>15106.19</v>
      </c>
      <c r="M58" s="160"/>
      <c r="N58" s="160"/>
      <c r="O58" s="161" t="s">
        <v>85</v>
      </c>
      <c r="P58" s="194">
        <f>ROUND(SUM(P48,P53:P57),2)</f>
        <v>199357</v>
      </c>
      <c r="R58" s="195"/>
      <c r="S58" s="196"/>
      <c r="U58" s="195"/>
      <c r="W58"/>
      <c r="X58"/>
      <c r="Y58"/>
    </row>
    <row r="59" spans="1:25" s="197" customFormat="1" ht="15.75" thickTop="1" x14ac:dyDescent="0.2">
      <c r="C59" s="231"/>
      <c r="K59" s="198"/>
      <c r="L59" s="199"/>
      <c r="M59" s="200"/>
      <c r="N59" s="200"/>
      <c r="O59" s="201"/>
      <c r="P59"/>
      <c r="Q59"/>
      <c r="R59"/>
      <c r="S59"/>
      <c r="T59" s="202"/>
      <c r="U59" s="195"/>
      <c r="V59" s="202"/>
      <c r="W59" s="202"/>
      <c r="X59" s="202"/>
      <c r="Y59" s="202"/>
    </row>
    <row r="60" spans="1:25" s="197" customFormat="1" ht="15" x14ac:dyDescent="0.2">
      <c r="C60" s="231"/>
      <c r="K60" s="198"/>
      <c r="L60" s="199"/>
      <c r="M60" s="256" t="s">
        <v>116</v>
      </c>
      <c r="N60" s="200"/>
      <c r="O60" s="201"/>
      <c r="P60" s="203"/>
      <c r="Q60"/>
      <c r="R60"/>
      <c r="S60"/>
      <c r="T60"/>
      <c r="U60" s="195"/>
      <c r="V60" s="202"/>
      <c r="W60" s="202"/>
      <c r="X60" s="202"/>
      <c r="Y60" s="202"/>
    </row>
    <row r="61" spans="1:25" x14ac:dyDescent="0.2">
      <c r="M61" s="257"/>
    </row>
    <row r="62" spans="1:25" x14ac:dyDescent="0.2">
      <c r="D62" s="202"/>
      <c r="E62" s="202"/>
      <c r="F62" s="202"/>
      <c r="G62" s="202"/>
      <c r="H62" s="249"/>
      <c r="I62" s="249"/>
      <c r="J62" s="250"/>
      <c r="K62" s="202"/>
      <c r="M62" s="257"/>
    </row>
    <row r="63" spans="1:25" x14ac:dyDescent="0.2">
      <c r="D63" s="202"/>
      <c r="E63" s="202"/>
      <c r="F63" s="202"/>
      <c r="G63" s="202"/>
      <c r="H63" s="249"/>
      <c r="I63" s="249"/>
      <c r="J63" s="250"/>
      <c r="K63" s="202"/>
      <c r="M63" s="258" t="s">
        <v>115</v>
      </c>
    </row>
    <row r="64" spans="1:25" x14ac:dyDescent="0.2">
      <c r="D64" s="202"/>
      <c r="E64" s="202"/>
      <c r="F64" s="202"/>
      <c r="G64" s="202"/>
      <c r="H64" s="202"/>
      <c r="I64" s="202"/>
      <c r="J64" s="202"/>
      <c r="K64" s="202"/>
      <c r="M64" s="257"/>
    </row>
    <row r="65" spans="4:13" customFormat="1" x14ac:dyDescent="0.2">
      <c r="D65" s="202"/>
      <c r="E65" s="251"/>
      <c r="F65" s="202"/>
      <c r="G65" s="251"/>
      <c r="H65" s="251"/>
      <c r="I65" s="251"/>
      <c r="J65" s="202"/>
      <c r="K65" s="202"/>
      <c r="M65" s="257"/>
    </row>
    <row r="66" spans="4:13" x14ac:dyDescent="0.2">
      <c r="D66" s="202"/>
      <c r="E66" s="202"/>
      <c r="F66" s="202"/>
      <c r="G66" s="202"/>
      <c r="H66" s="202"/>
      <c r="I66" s="202"/>
      <c r="J66" s="202"/>
      <c r="K66" s="202"/>
      <c r="M66" s="257" t="s">
        <v>117</v>
      </c>
    </row>
    <row r="67" spans="4:13" x14ac:dyDescent="0.2">
      <c r="D67" s="202"/>
      <c r="E67" s="202"/>
      <c r="F67" s="202"/>
      <c r="G67" s="202"/>
      <c r="H67" s="202"/>
      <c r="I67" s="202"/>
      <c r="J67" s="202"/>
      <c r="K67" s="202"/>
      <c r="M67" s="257"/>
    </row>
    <row r="68" spans="4:13" x14ac:dyDescent="0.2">
      <c r="M68" s="257"/>
    </row>
    <row r="69" spans="4:13" x14ac:dyDescent="0.2">
      <c r="M69" s="257" t="s">
        <v>117</v>
      </c>
    </row>
    <row r="70" spans="4:13" x14ac:dyDescent="0.2">
      <c r="M70" s="257"/>
    </row>
    <row r="71" spans="4:13" x14ac:dyDescent="0.2">
      <c r="M71" s="257"/>
    </row>
    <row r="72" spans="4:13" x14ac:dyDescent="0.2">
      <c r="M72" s="257" t="s">
        <v>117</v>
      </c>
    </row>
  </sheetData>
  <sheetProtection formatColumns="0"/>
  <protectedRanges>
    <protectedRange sqref="M63:M66 A59:L63 N59:P63 M59 M69 M72" name="Range4"/>
    <protectedRange sqref="G53:I57" name="Range3"/>
    <protectedRange sqref="M6:O46" name="Range2"/>
    <protectedRange sqref="G6:K46" name="Range1"/>
  </protectedRanges>
  <mergeCells count="43">
    <mergeCell ref="J57:K57"/>
    <mergeCell ref="M57:O57"/>
    <mergeCell ref="J55:K55"/>
    <mergeCell ref="M55:O55"/>
    <mergeCell ref="J56:K56"/>
    <mergeCell ref="M56:O56"/>
    <mergeCell ref="A49:E50"/>
    <mergeCell ref="A51:E52"/>
    <mergeCell ref="J53:K53"/>
    <mergeCell ref="M53:O53"/>
    <mergeCell ref="J54:K54"/>
    <mergeCell ref="M54:O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L3:L5"/>
    <mergeCell ref="P3:P5"/>
    <mergeCell ref="A4:E4"/>
    <mergeCell ref="D5:E5"/>
    <mergeCell ref="H5:K5"/>
    <mergeCell ref="M5:O5"/>
  </mergeCells>
  <conditionalFormatting sqref="P6:P45 L6:L46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Πίνακας Δ2 διακήρυξης</vt:lpstr>
      <vt:lpstr>Πίνακας Δ3 διακήρυξης</vt:lpstr>
      <vt:lpstr>'Πίνακας Δ2 διακήρυξης'!Print_Area</vt:lpstr>
      <vt:lpstr>'Πίνακας Δ3 διακήρυξης'!Print_Area</vt:lpstr>
      <vt:lpstr>'Πίνακας Δ2 διακήρυξης'!Print_Titles</vt:lpstr>
      <vt:lpstr>'Πίνακας Δ3 διακήρυξης'!Print_Titles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Ifigenia Vraca</cp:lastModifiedBy>
  <cp:lastPrinted>2018-09-12T05:31:13Z</cp:lastPrinted>
  <dcterms:created xsi:type="dcterms:W3CDTF">2013-09-13T04:55:35Z</dcterms:created>
  <dcterms:modified xsi:type="dcterms:W3CDTF">2025-09-15T08:33:52Z</dcterms:modified>
  <cp:contentStatus/>
</cp:coreProperties>
</file>