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vrakatsel\Documents\CENTRAL_ FOLDERS\2014_DIAGONISMOI\2014-2683CLEANING_SERVICES\2014-2683Arxeia-pros-Dianomi\"/>
    </mc:Choice>
  </mc:AlternateContent>
  <bookViews>
    <workbookView xWindow="0" yWindow="0" windowWidth="19200" windowHeight="11595"/>
  </bookViews>
  <sheets>
    <sheet name="ΠΙΝΑΚΑΣ Δ2 ΟΙΚΟΝΟΜΙΚΗ" sheetId="2" r:id="rId1"/>
    <sheet name="ΠΙΝΑΚΑΣ Δ3 ΥΠΟΔΕΙΓΜΑ" sheetId="1" r:id="rId2"/>
  </sheets>
  <definedNames>
    <definedName name="_xlnm.Print_Area" localSheetId="0">'ΠΙΝΑΚΑΣ Δ2 ΟΙΚΟΝΟΜΙΚΗ'!$A$1:$O$66</definedName>
    <definedName name="_xlnm.Print_Area" localSheetId="1">'ΠΙΝΑΚΑΣ Δ3 ΥΠΟΔΕΙΓΜΑ'!$A$1:$O$59</definedName>
    <definedName name="_xlnm.Print_Titles" localSheetId="0">'ΠΙΝΑΚΑΣ Δ2 ΟΙΚΟΝΟΜΙΚΗ'!$1:$5</definedName>
    <definedName name="_xlnm.Print_Titles" localSheetId="1">'ΠΙΝΑΚΑΣ Δ3 ΥΠΟΔΕΙΓΜΑ'!$1:$5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5" i="2" l="1"/>
  <c r="O55" i="2" s="1"/>
  <c r="K54" i="2"/>
  <c r="O54" i="2" s="1"/>
  <c r="K53" i="2"/>
  <c r="O53" i="2" s="1"/>
  <c r="K52" i="2"/>
  <c r="O52" i="2" s="1"/>
  <c r="K51" i="2"/>
  <c r="O51" i="2" s="1"/>
  <c r="C45" i="2"/>
  <c r="K44" i="2"/>
  <c r="K43" i="2"/>
  <c r="O43" i="2" s="1"/>
  <c r="K42" i="2"/>
  <c r="K41" i="2"/>
  <c r="O41" i="2" s="1"/>
  <c r="K40" i="2"/>
  <c r="C39" i="2"/>
  <c r="K39" i="2" s="1"/>
  <c r="O39" i="2" s="1"/>
  <c r="K38" i="2"/>
  <c r="K37" i="2"/>
  <c r="O37" i="2" s="1"/>
  <c r="K36" i="2"/>
  <c r="O36" i="2" s="1"/>
  <c r="K35" i="2"/>
  <c r="O35" i="2" s="1"/>
  <c r="C35" i="2"/>
  <c r="K34" i="2"/>
  <c r="O34" i="2" s="1"/>
  <c r="C33" i="2"/>
  <c r="K33" i="2" s="1"/>
  <c r="O33" i="2" s="1"/>
  <c r="K32" i="2"/>
  <c r="O32" i="2" s="1"/>
  <c r="C31" i="2"/>
  <c r="K31" i="2" s="1"/>
  <c r="O31" i="2" s="1"/>
  <c r="C30" i="2"/>
  <c r="K30" i="2" s="1"/>
  <c r="O30" i="2" s="1"/>
  <c r="K29" i="2"/>
  <c r="O29" i="2" s="1"/>
  <c r="C28" i="2"/>
  <c r="K28" i="2" s="1"/>
  <c r="O28" i="2" s="1"/>
  <c r="C27" i="2"/>
  <c r="K27" i="2" s="1"/>
  <c r="O27" i="2" s="1"/>
  <c r="K26" i="2"/>
  <c r="O26" i="2" s="1"/>
  <c r="C25" i="2"/>
  <c r="K25" i="2" s="1"/>
  <c r="O25" i="2" s="1"/>
  <c r="K24" i="2"/>
  <c r="C23" i="2"/>
  <c r="K23" i="2" s="1"/>
  <c r="O23" i="2" s="1"/>
  <c r="K22" i="2"/>
  <c r="O22" i="2" s="1"/>
  <c r="K21" i="2"/>
  <c r="O21" i="2" s="1"/>
  <c r="K20" i="2"/>
  <c r="O20" i="2" s="1"/>
  <c r="K19" i="2"/>
  <c r="O19" i="2" s="1"/>
  <c r="C19" i="2"/>
  <c r="K18" i="2"/>
  <c r="K17" i="2"/>
  <c r="C16" i="2"/>
  <c r="M45" i="2" s="1"/>
  <c r="K15" i="2"/>
  <c r="O15" i="2" s="1"/>
  <c r="K14" i="2"/>
  <c r="O14" i="2" s="1"/>
  <c r="C14" i="2"/>
  <c r="K13" i="2"/>
  <c r="C12" i="2"/>
  <c r="K12" i="2" s="1"/>
  <c r="O12" i="2" s="1"/>
  <c r="K11" i="2"/>
  <c r="O11" i="2" s="1"/>
  <c r="C11" i="2"/>
  <c r="K10" i="2"/>
  <c r="O10" i="2" s="1"/>
  <c r="C9" i="2"/>
  <c r="K9" i="2" s="1"/>
  <c r="O9" i="2" s="1"/>
  <c r="K8" i="2"/>
  <c r="O8" i="2" s="1"/>
  <c r="C8" i="2"/>
  <c r="K7" i="2"/>
  <c r="O7" i="2" s="1"/>
  <c r="C6" i="2"/>
  <c r="L45" i="2" s="1"/>
  <c r="N3" i="2"/>
  <c r="M3" i="2"/>
  <c r="O17" i="2" s="1"/>
  <c r="L3" i="2"/>
  <c r="O38" i="2" s="1"/>
  <c r="O40" i="2" l="1"/>
  <c r="O42" i="2"/>
  <c r="O44" i="2"/>
  <c r="K16" i="2"/>
  <c r="O16" i="2" s="1"/>
  <c r="J45" i="2"/>
  <c r="N45" i="2"/>
  <c r="O24" i="2"/>
  <c r="I45" i="2"/>
  <c r="O13" i="2"/>
  <c r="O18" i="2"/>
  <c r="G45" i="2"/>
  <c r="K6" i="2"/>
  <c r="H45" i="2"/>
  <c r="K55" i="1"/>
  <c r="O55" i="1" s="1"/>
  <c r="K54" i="1"/>
  <c r="O54" i="1" s="1"/>
  <c r="K53" i="1"/>
  <c r="O53" i="1" s="1"/>
  <c r="K52" i="1"/>
  <c r="O52" i="1" s="1"/>
  <c r="K51" i="1"/>
  <c r="O51" i="1" s="1"/>
  <c r="K44" i="1"/>
  <c r="K43" i="1"/>
  <c r="K42" i="1"/>
  <c r="K41" i="1"/>
  <c r="K40" i="1"/>
  <c r="K38" i="1"/>
  <c r="C39" i="1"/>
  <c r="K39" i="1" s="1"/>
  <c r="K37" i="1"/>
  <c r="K36" i="1"/>
  <c r="K34" i="1"/>
  <c r="C35" i="1"/>
  <c r="K35" i="1" s="1"/>
  <c r="K32" i="1"/>
  <c r="C33" i="1"/>
  <c r="K33" i="1" s="1"/>
  <c r="C31" i="1"/>
  <c r="K29" i="1"/>
  <c r="C30" i="1"/>
  <c r="K30" i="1" s="1"/>
  <c r="C28" i="1"/>
  <c r="K26" i="1"/>
  <c r="C27" i="1"/>
  <c r="K27" i="1" s="1"/>
  <c r="K24" i="1"/>
  <c r="C25" i="1"/>
  <c r="K25" i="1" s="1"/>
  <c r="C23" i="1"/>
  <c r="K21" i="1"/>
  <c r="K20" i="1"/>
  <c r="C19" i="1"/>
  <c r="K19" i="1" s="1"/>
  <c r="K18" i="1"/>
  <c r="K17" i="1"/>
  <c r="K15" i="1"/>
  <c r="K13" i="1"/>
  <c r="K10" i="1"/>
  <c r="C45" i="1"/>
  <c r="N3" i="1"/>
  <c r="M3" i="1"/>
  <c r="L3" i="1"/>
  <c r="K46" i="2" l="1"/>
  <c r="K45" i="2"/>
  <c r="O6" i="2"/>
  <c r="O45" i="2" s="1"/>
  <c r="O19" i="1"/>
  <c r="O40" i="1"/>
  <c r="O44" i="1"/>
  <c r="O15" i="1"/>
  <c r="O20" i="1"/>
  <c r="O24" i="1"/>
  <c r="O30" i="1"/>
  <c r="O32" i="1"/>
  <c r="O37" i="1"/>
  <c r="O25" i="1"/>
  <c r="O36" i="1"/>
  <c r="O17" i="1"/>
  <c r="O27" i="1"/>
  <c r="O29" i="1"/>
  <c r="O35" i="1"/>
  <c r="O39" i="1"/>
  <c r="O42" i="1"/>
  <c r="O13" i="1"/>
  <c r="O33" i="1"/>
  <c r="O21" i="1"/>
  <c r="O10" i="1"/>
  <c r="O18" i="1"/>
  <c r="O26" i="1"/>
  <c r="O34" i="1"/>
  <c r="O38" i="1"/>
  <c r="O43" i="1"/>
  <c r="O41" i="1"/>
  <c r="K31" i="1"/>
  <c r="O31" i="1" s="1"/>
  <c r="K28" i="1"/>
  <c r="O28" i="1" s="1"/>
  <c r="K23" i="1"/>
  <c r="O23" i="1" s="1"/>
  <c r="K22" i="1"/>
  <c r="O22" i="1" s="1"/>
  <c r="C9" i="1"/>
  <c r="K9" i="1" s="1"/>
  <c r="O9" i="1" s="1"/>
  <c r="C6" i="1"/>
  <c r="C8" i="1"/>
  <c r="K8" i="1" s="1"/>
  <c r="O8" i="1" s="1"/>
  <c r="C11" i="1"/>
  <c r="K11" i="1" s="1"/>
  <c r="O11" i="1" s="1"/>
  <c r="C12" i="1"/>
  <c r="K12" i="1" s="1"/>
  <c r="O12" i="1" s="1"/>
  <c r="C14" i="1"/>
  <c r="K14" i="1" s="1"/>
  <c r="O14" i="1" s="1"/>
  <c r="C16" i="1"/>
  <c r="K16" i="1" s="1"/>
  <c r="O16" i="1" s="1"/>
  <c r="K7" i="1"/>
  <c r="O7" i="1" s="1"/>
  <c r="K56" i="2" l="1"/>
  <c r="O46" i="2"/>
  <c r="O56" i="2" s="1"/>
  <c r="G45" i="1"/>
  <c r="N45" i="1"/>
  <c r="J45" i="1"/>
  <c r="K6" i="1"/>
  <c r="L45" i="1"/>
  <c r="M45" i="1"/>
  <c r="I45" i="1"/>
  <c r="H45" i="1"/>
  <c r="K45" i="1" l="1"/>
  <c r="O6" i="1"/>
  <c r="O45" i="1" s="1"/>
  <c r="K46" i="1"/>
  <c r="K56" i="1" l="1"/>
  <c r="O46" i="1"/>
  <c r="O56" i="1" s="1"/>
</calcChain>
</file>

<file path=xl/sharedStrings.xml><?xml version="1.0" encoding="utf-8"?>
<sst xmlns="http://schemas.openxmlformats.org/spreadsheetml/2006/main" count="314" uniqueCount="114">
  <si>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</si>
  <si>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</si>
  <si>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</si>
  <si>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ΠΡΟΓΡΑΜΜΑΤΙΣΜΟΣ ΚΑΘΑΡΙΣΜΟΥ ΧΩΡΩΝ ΙΙΒΕΑΑ 2015</t>
  </si>
  <si>
    <t>σαράντα τέσσερις φορές το μήνα</t>
  </si>
  <si>
    <t>είκοσι δύο φορές το μήνα</t>
  </si>
  <si>
    <t>πέντε φορές το μήνα</t>
  </si>
  <si>
    <t>μία φορά το μήνα</t>
  </si>
  <si>
    <t>κάθε τέσσερις μήνες</t>
  </si>
  <si>
    <t>κάθε έξι μήνες</t>
  </si>
  <si>
    <t>κάθε δώδεκα μήνες</t>
  </si>
  <si>
    <t>Α/Α</t>
  </si>
  <si>
    <t>ΚΑΤΗΓΟΡΙΕΣ ΧΩΡΩΝ</t>
  </si>
  <si>
    <t>ΚΑΘΑΡΕΣ ΕΠΙΦΑΝΕΙΕΣ (τ.μ.)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</si>
  <si>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</si>
  <si>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</si>
  <si>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</si>
  <si>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</si>
  <si>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</si>
  <si>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</si>
  <si>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</si>
  <si>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</si>
  <si>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</si>
  <si>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</si>
  <si>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</si>
  <si>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Κοινόχρηστοι Χώροι (διάδρομοι φουαγιέ)</t>
  </si>
  <si>
    <t>β1)</t>
  </si>
  <si>
    <t>β2)</t>
  </si>
  <si>
    <t>β3)</t>
  </si>
  <si>
    <t>γ</t>
  </si>
  <si>
    <t>Γραφεία εκτός εργαστηρίων</t>
  </si>
  <si>
    <t>γ1)</t>
  </si>
  <si>
    <t>γ2)</t>
  </si>
  <si>
    <t>γ3)</t>
  </si>
  <si>
    <t>δ</t>
  </si>
  <si>
    <t>Τουαλέτες</t>
  </si>
  <si>
    <t>δ1)</t>
  </si>
  <si>
    <t>δ2)</t>
  </si>
  <si>
    <t>ε</t>
  </si>
  <si>
    <t>Εργαστήρια (σύνολο 2.941)</t>
  </si>
  <si>
    <t>ε1)</t>
  </si>
  <si>
    <t>ε2)</t>
  </si>
  <si>
    <t>ε3)</t>
  </si>
  <si>
    <t>στ</t>
  </si>
  <si>
    <t>Πτέρυγα Χειρουργείων (σύνολο 1.100)</t>
  </si>
  <si>
    <t>στ1)</t>
  </si>
  <si>
    <t>στ2)</t>
  </si>
  <si>
    <t>ζ</t>
  </si>
  <si>
    <t>Διαδρομος επικοινωνίας ΜΖΠ</t>
  </si>
  <si>
    <t>ζ1)</t>
  </si>
  <si>
    <t>η</t>
  </si>
  <si>
    <t>Μονάδα PET camera</t>
  </si>
  <si>
    <t>η1)</t>
  </si>
  <si>
    <t>η2)</t>
  </si>
  <si>
    <t>η3)</t>
  </si>
  <si>
    <t>θ</t>
  </si>
  <si>
    <t>Αμφιθέατρο</t>
  </si>
  <si>
    <t>θ1)</t>
  </si>
  <si>
    <t>θ2)</t>
  </si>
  <si>
    <t>ι</t>
  </si>
  <si>
    <t>Αίθουσες Σεμιναρίων</t>
  </si>
  <si>
    <t>ι1)</t>
  </si>
  <si>
    <t>ι2)</t>
  </si>
  <si>
    <t>ι3)</t>
  </si>
  <si>
    <t>ια</t>
  </si>
  <si>
    <t>Βιβλιοθήκη</t>
  </si>
  <si>
    <t>ια1)</t>
  </si>
  <si>
    <t>ια2)</t>
  </si>
  <si>
    <t>ια3)</t>
  </si>
  <si>
    <t>ιβ</t>
  </si>
  <si>
    <t>Κυλικείο (τραπεζαρία)</t>
  </si>
  <si>
    <t>ιβ1)</t>
  </si>
  <si>
    <t>ιβ2)</t>
  </si>
  <si>
    <t>ιβ΄</t>
  </si>
  <si>
    <t>Κυλικείο (κουζίνα)</t>
  </si>
  <si>
    <t>ιβ' 1)</t>
  </si>
  <si>
    <t>ιγ</t>
  </si>
  <si>
    <t>Ανελκυστήρες</t>
  </si>
  <si>
    <t>ιγ1)</t>
  </si>
  <si>
    <t>ιδ</t>
  </si>
  <si>
    <t>Ημιυπαίθριοι χώροι</t>
  </si>
  <si>
    <t>ιδ1)</t>
  </si>
  <si>
    <t>ιδ2)</t>
  </si>
  <si>
    <t>ιε</t>
  </si>
  <si>
    <t>Αύλειος Χώρος</t>
  </si>
  <si>
    <t>ιε1)</t>
  </si>
  <si>
    <t>ιστ</t>
  </si>
  <si>
    <t>Πάρκινγκ</t>
  </si>
  <si>
    <t>ιστ1)</t>
  </si>
  <si>
    <t>ιζ</t>
  </si>
  <si>
    <t>Υαλοπίνακες εξωτερικοί</t>
  </si>
  <si>
    <t>ιζ1)</t>
  </si>
  <si>
    <t>ιη</t>
  </si>
  <si>
    <t>Περσίδες</t>
  </si>
  <si>
    <t>ιθ</t>
  </si>
  <si>
    <t>Εξώστες</t>
  </si>
  <si>
    <t>ιθ1)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</si>
  <si>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</si>
  <si>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</si>
  <si>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</si>
  <si>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>8 ΩΡΕΣ</t>
  </si>
  <si>
    <t>ΤΙΜΗ ΗΜΕΡΟΜΙΣΘΙΟΥ ΕΡΓΑΤΗ (ΤΤΥ)</t>
  </si>
  <si>
    <t>ΒΑΣΙΚΗ ΜΗΝΙΑΙΑ ΔΑΠΑΝΗ ΕΡΓΑΤΗ</t>
  </si>
  <si>
    <t>ΕΤΗΣΙΑ ΔΑΠΑΝΗ ΕΡΓΑΤΗ / ΤΡΙΑΣ</t>
  </si>
  <si>
    <t>ΤΙΜΗ ΗΜΕΡΟΜΙΣΘΙΟΥ ΕΡΓΑΤΗ/ΤΡΙΑΣ (ΙΙΒΕΑΑ)</t>
  </si>
  <si>
    <t>ΤΙΜΗ ΗΜΕΡΟΜΙΣΘΙΟΥ ΕΡΓΑΤΗ/ΤΡΙΑΣ (ΠΧ)</t>
  </si>
  <si>
    <t>ΤΙΜΗ ΗΜΕΡΟΜΙΣΘΙΟΥ ΕΡΓΑΤΗ/ΤΡΙΑΣ (ΟΠ)</t>
  </si>
  <si>
    <t>ΓΕΝΙΚΟ ΣΥΝΟΛΟ ΒΑΣΙΚΗΣ ΜΗΝΙΑΙΑΣ ΔΑΠΑΝΗΣ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</si>
  <si>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</si>
  <si>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 xml:space="preserve"> Εργάτες διαθέσιμοι σε συγκεκριμένους χώρους χρόνους ή καθήκοντα</t>
  </si>
  <si>
    <t>ΟΙΚΟΝΟΜΙΚΗ ΠΡΟΣΦΟΡΑ</t>
  </si>
  <si>
    <t>(ΟΝΟΜΑΤΕΠΩΝΥΜΟ)</t>
  </si>
  <si>
    <t>(ΥΠΟΓΡΑΦΗ - ΣΦΡΑΓΙΔΑ)</t>
  </si>
  <si>
    <t>ΑΘΗΝΑ, ……./……./2014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</si>
</sst>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14" x14ac:knownFonts="1">
    <font>
      <sz val="10"/>
      <name val="Arial"/>
      <family val="2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</fills>
  <borders count="148">
    <border>
      <left/>
      <right/>
      <top/>
      <bottom/>
      <diagonal/>
    </border>
    <border>
      <left style="medium">
        <color indexed="63"/>
      </left>
      <right/>
      <top style="double">
        <color indexed="23"/>
      </top>
      <bottom/>
      <diagonal/>
    </border>
    <border>
      <left/>
      <right/>
      <top style="double">
        <color indexed="23"/>
      </top>
      <bottom/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 style="medium">
        <color indexed="63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 style="medium">
        <color indexed="63"/>
      </left>
      <right/>
      <top/>
      <bottom/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0" xfId="0" applyFont="1" applyBorder="1" applyAlignment="1">
      <alignment horizontal="center" wrapText="1"/>
    </xf>
    <xf numFmtId="0" fontId="1" fillId="0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3" fontId="1" fillId="0" borderId="15" xfId="0" applyNumberFormat="1" applyFont="1" applyBorder="1" applyAlignment="1">
      <alignment horizontal="center"/>
    </xf>
    <xf numFmtId="13" fontId="1" fillId="0" borderId="16" xfId="0" applyNumberFormat="1" applyFont="1" applyBorder="1" applyAlignment="1">
      <alignment horizontal="center"/>
    </xf>
    <xf numFmtId="13" fontId="1" fillId="0" borderId="17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0" fillId="2" borderId="21" xfId="0" applyFill="1" applyBorder="1" applyAlignment="1">
      <alignment wrapText="1"/>
    </xf>
    <xf numFmtId="0" fontId="0" fillId="3" borderId="21" xfId="0" applyFill="1" applyBorder="1" applyAlignment="1">
      <alignment wrapText="1"/>
    </xf>
    <xf numFmtId="0" fontId="0" fillId="4" borderId="21" xfId="0" applyFill="1" applyBorder="1" applyAlignment="1">
      <alignment wrapText="1"/>
    </xf>
    <xf numFmtId="0" fontId="0" fillId="5" borderId="22" xfId="0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0" fillId="7" borderId="24" xfId="0" applyFill="1" applyBorder="1" applyAlignment="1">
      <alignment wrapText="1"/>
    </xf>
    <xf numFmtId="0" fontId="0" fillId="8" borderId="25" xfId="0" applyFill="1" applyBorder="1" applyAlignment="1">
      <alignment wrapText="1"/>
    </xf>
    <xf numFmtId="0" fontId="3" fillId="0" borderId="26" xfId="0" applyFont="1" applyBorder="1"/>
    <xf numFmtId="0" fontId="4" fillId="0" borderId="11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3" fontId="7" fillId="0" borderId="34" xfId="0" applyNumberFormat="1" applyFont="1" applyBorder="1" applyAlignment="1">
      <alignment vertical="center"/>
    </xf>
    <xf numFmtId="0" fontId="4" fillId="0" borderId="35" xfId="0" applyFont="1" applyBorder="1" applyAlignment="1">
      <alignment horizontal="right" vertical="center"/>
    </xf>
    <xf numFmtId="0" fontId="4" fillId="0" borderId="36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2" fillId="0" borderId="38" xfId="0" applyNumberFormat="1" applyFont="1" applyFill="1" applyBorder="1" applyAlignment="1">
      <alignment vertical="center"/>
    </xf>
    <xf numFmtId="0" fontId="2" fillId="3" borderId="38" xfId="0" applyNumberFormat="1" applyFont="1" applyFill="1" applyBorder="1" applyAlignment="1">
      <alignment vertical="center"/>
    </xf>
    <xf numFmtId="0" fontId="2" fillId="0" borderId="39" xfId="0" applyNumberFormat="1" applyFont="1" applyBorder="1" applyAlignment="1">
      <alignment vertical="center"/>
    </xf>
    <xf numFmtId="0" fontId="2" fillId="0" borderId="40" xfId="0" applyNumberFormat="1" applyFont="1" applyBorder="1" applyAlignment="1">
      <alignment vertical="center"/>
    </xf>
    <xf numFmtId="164" fontId="2" fillId="3" borderId="41" xfId="0" applyNumberFormat="1" applyFont="1" applyFill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164" fontId="2" fillId="3" borderId="43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3" fontId="1" fillId="0" borderId="16" xfId="0" applyNumberFormat="1" applyFont="1" applyBorder="1" applyAlignment="1">
      <alignment vertical="center"/>
    </xf>
    <xf numFmtId="0" fontId="4" fillId="0" borderId="45" xfId="0" applyFont="1" applyBorder="1" applyAlignment="1">
      <alignment horizontal="right" vertical="center"/>
    </xf>
    <xf numFmtId="0" fontId="4" fillId="0" borderId="46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0" fontId="2" fillId="0" borderId="48" xfId="0" applyNumberFormat="1" applyFont="1" applyFill="1" applyBorder="1" applyAlignment="1">
      <alignment vertical="center"/>
    </xf>
    <xf numFmtId="0" fontId="2" fillId="0" borderId="48" xfId="0" applyNumberFormat="1" applyFont="1" applyBorder="1" applyAlignment="1">
      <alignment vertical="center"/>
    </xf>
    <xf numFmtId="0" fontId="2" fillId="0" borderId="49" xfId="0" applyNumberFormat="1" applyFont="1" applyFill="1" applyBorder="1" applyAlignment="1">
      <alignment vertical="center"/>
    </xf>
    <xf numFmtId="0" fontId="2" fillId="5" borderId="50" xfId="0" applyNumberFormat="1" applyFont="1" applyFill="1" applyBorder="1" applyAlignment="1">
      <alignment vertical="center"/>
    </xf>
    <xf numFmtId="164" fontId="2" fillId="5" borderId="51" xfId="0" applyNumberFormat="1" applyFont="1" applyFill="1" applyBorder="1" applyAlignment="1">
      <alignment vertical="center"/>
    </xf>
    <xf numFmtId="0" fontId="2" fillId="0" borderId="52" xfId="0" applyNumberFormat="1" applyFont="1" applyBorder="1" applyAlignment="1">
      <alignment vertical="center"/>
    </xf>
    <xf numFmtId="0" fontId="2" fillId="0" borderId="49" xfId="0" applyNumberFormat="1" applyFont="1" applyBorder="1" applyAlignment="1">
      <alignment vertical="center"/>
    </xf>
    <xf numFmtId="0" fontId="2" fillId="0" borderId="50" xfId="0" applyNumberFormat="1" applyFont="1" applyBorder="1" applyAlignment="1">
      <alignment vertical="center"/>
    </xf>
    <xf numFmtId="164" fontId="2" fillId="5" borderId="53" xfId="0" applyNumberFormat="1" applyFont="1" applyFill="1" applyBorder="1" applyAlignment="1">
      <alignment vertical="center"/>
    </xf>
    <xf numFmtId="3" fontId="7" fillId="0" borderId="55" xfId="0" applyNumberFormat="1" applyFont="1" applyBorder="1" applyAlignment="1">
      <alignment vertical="center"/>
    </xf>
    <xf numFmtId="0" fontId="4" fillId="0" borderId="56" xfId="0" applyFont="1" applyBorder="1" applyAlignment="1">
      <alignment horizontal="right" vertical="center"/>
    </xf>
    <xf numFmtId="0" fontId="4" fillId="0" borderId="57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2" fillId="0" borderId="59" xfId="0" applyNumberFormat="1" applyFont="1" applyFill="1" applyBorder="1" applyAlignment="1">
      <alignment vertical="center"/>
    </xf>
    <xf numFmtId="0" fontId="2" fillId="0" borderId="59" xfId="0" applyNumberFormat="1" applyFont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164" fontId="2" fillId="0" borderId="62" xfId="0" applyNumberFormat="1" applyFont="1" applyBorder="1" applyAlignment="1">
      <alignment vertical="center"/>
    </xf>
    <xf numFmtId="0" fontId="2" fillId="0" borderId="63" xfId="0" applyNumberFormat="1" applyFont="1" applyBorder="1" applyAlignment="1">
      <alignment vertical="center"/>
    </xf>
    <xf numFmtId="0" fontId="2" fillId="8" borderId="61" xfId="0" applyNumberFormat="1" applyFont="1" applyFill="1" applyBorder="1" applyAlignment="1">
      <alignment vertical="center"/>
    </xf>
    <xf numFmtId="164" fontId="2" fillId="8" borderId="64" xfId="0" applyNumberFormat="1" applyFont="1" applyFill="1" applyBorder="1" applyAlignment="1">
      <alignment vertical="center"/>
    </xf>
    <xf numFmtId="3" fontId="7" fillId="0" borderId="16" xfId="0" applyNumberFormat="1" applyFont="1" applyBorder="1" applyAlignment="1">
      <alignment vertical="center"/>
    </xf>
    <xf numFmtId="0" fontId="4" fillId="0" borderId="65" xfId="0" applyFont="1" applyBorder="1" applyAlignment="1">
      <alignment horizontal="right" vertical="center"/>
    </xf>
    <xf numFmtId="0" fontId="4" fillId="0" borderId="66" xfId="0" applyFont="1" applyBorder="1" applyAlignment="1">
      <alignment vertical="center"/>
    </xf>
    <xf numFmtId="0" fontId="8" fillId="0" borderId="67" xfId="0" applyFont="1" applyBorder="1" applyAlignment="1">
      <alignment vertical="center"/>
    </xf>
    <xf numFmtId="0" fontId="2" fillId="0" borderId="68" xfId="0" applyNumberFormat="1" applyFont="1" applyFill="1" applyBorder="1" applyAlignment="1">
      <alignment vertical="center"/>
    </xf>
    <xf numFmtId="0" fontId="2" fillId="3" borderId="68" xfId="0" applyNumberFormat="1" applyFont="1" applyFill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164" fontId="2" fillId="3" borderId="71" xfId="0" applyNumberFormat="1" applyFont="1" applyFill="1" applyBorder="1" applyAlignment="1">
      <alignment vertical="center"/>
    </xf>
    <xf numFmtId="0" fontId="2" fillId="0" borderId="72" xfId="0" applyNumberFormat="1" applyFont="1" applyBorder="1" applyAlignment="1">
      <alignment vertical="center"/>
    </xf>
    <xf numFmtId="164" fontId="2" fillId="3" borderId="73" xfId="0" applyNumberFormat="1" applyFont="1" applyFill="1" applyBorder="1" applyAlignment="1">
      <alignment vertical="center"/>
    </xf>
    <xf numFmtId="0" fontId="2" fillId="0" borderId="52" xfId="0" applyNumberFormat="1" applyFont="1" applyFill="1" applyBorder="1" applyAlignment="1">
      <alignment vertical="center"/>
    </xf>
    <xf numFmtId="0" fontId="2" fillId="2" borderId="68" xfId="0" applyNumberFormat="1" applyFont="1" applyFill="1" applyBorder="1" applyAlignment="1">
      <alignment vertical="center"/>
    </xf>
    <xf numFmtId="164" fontId="2" fillId="2" borderId="71" xfId="0" applyNumberFormat="1" applyFont="1" applyFill="1" applyBorder="1" applyAlignment="1">
      <alignment vertical="center"/>
    </xf>
    <xf numFmtId="164" fontId="2" fillId="2" borderId="73" xfId="0" applyNumberFormat="1" applyFont="1" applyFill="1" applyBorder="1" applyAlignment="1">
      <alignment vertical="center"/>
    </xf>
    <xf numFmtId="0" fontId="2" fillId="7" borderId="60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164" fontId="2" fillId="7" borderId="64" xfId="0" applyNumberFormat="1" applyFont="1" applyFill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3" fontId="10" fillId="0" borderId="16" xfId="0" applyNumberFormat="1" applyFont="1" applyBorder="1" applyAlignment="1">
      <alignment vertical="center"/>
    </xf>
    <xf numFmtId="3" fontId="9" fillId="0" borderId="55" xfId="0" applyNumberFormat="1" applyFont="1" applyBorder="1" applyAlignment="1">
      <alignment vertical="center"/>
    </xf>
    <xf numFmtId="0" fontId="2" fillId="0" borderId="63" xfId="0" applyNumberFormat="1" applyFont="1" applyFill="1" applyBorder="1" applyAlignment="1">
      <alignment vertical="center"/>
    </xf>
    <xf numFmtId="3" fontId="10" fillId="0" borderId="75" xfId="0" applyNumberFormat="1" applyFont="1" applyBorder="1" applyAlignment="1">
      <alignment vertical="center"/>
    </xf>
    <xf numFmtId="0" fontId="4" fillId="0" borderId="76" xfId="0" applyFont="1" applyBorder="1" applyAlignment="1">
      <alignment horizontal="right" vertical="center"/>
    </xf>
    <xf numFmtId="0" fontId="4" fillId="0" borderId="77" xfId="0" applyFont="1" applyBorder="1" applyAlignment="1">
      <alignment vertical="center"/>
    </xf>
    <xf numFmtId="0" fontId="8" fillId="0" borderId="78" xfId="0" applyFont="1" applyBorder="1" applyAlignment="1">
      <alignment vertical="center"/>
    </xf>
    <xf numFmtId="0" fontId="2" fillId="0" borderId="79" xfId="0" applyNumberFormat="1" applyFont="1" applyBorder="1" applyAlignment="1">
      <alignment vertical="center"/>
    </xf>
    <xf numFmtId="0" fontId="2" fillId="4" borderId="80" xfId="0" applyNumberFormat="1" applyFont="1" applyFill="1" applyBorder="1" applyAlignment="1">
      <alignment vertical="center"/>
    </xf>
    <xf numFmtId="0" fontId="2" fillId="0" borderId="81" xfId="0" applyNumberFormat="1" applyFont="1" applyFill="1" applyBorder="1" applyAlignment="1">
      <alignment vertical="center"/>
    </xf>
    <xf numFmtId="164" fontId="2" fillId="4" borderId="82" xfId="0" applyNumberFormat="1" applyFont="1" applyFill="1" applyBorder="1" applyAlignment="1">
      <alignment vertical="center"/>
    </xf>
    <xf numFmtId="0" fontId="2" fillId="0" borderId="83" xfId="0" applyNumberFormat="1" applyFont="1" applyBorder="1" applyAlignment="1">
      <alignment vertical="center"/>
    </xf>
    <xf numFmtId="0" fontId="2" fillId="0" borderId="80" xfId="0" applyNumberFormat="1" applyFont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164" fontId="2" fillId="4" borderId="84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164" fontId="2" fillId="0" borderId="62" xfId="0" applyNumberFormat="1" applyFont="1" applyFill="1" applyBorder="1" applyAlignment="1">
      <alignment vertical="center"/>
    </xf>
    <xf numFmtId="0" fontId="6" fillId="0" borderId="85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3" fontId="1" fillId="0" borderId="86" xfId="0" applyNumberFormat="1" applyFont="1" applyBorder="1" applyAlignment="1">
      <alignment vertical="center"/>
    </xf>
    <xf numFmtId="0" fontId="4" fillId="0" borderId="87" xfId="0" applyFont="1" applyBorder="1" applyAlignment="1">
      <alignment horizontal="right" vertical="center"/>
    </xf>
    <xf numFmtId="0" fontId="4" fillId="0" borderId="88" xfId="0" applyFont="1" applyBorder="1" applyAlignment="1">
      <alignment vertical="center"/>
    </xf>
    <xf numFmtId="0" fontId="8" fillId="0" borderId="89" xfId="0" applyFont="1" applyBorder="1" applyAlignment="1">
      <alignment vertical="center"/>
    </xf>
    <xf numFmtId="0" fontId="2" fillId="0" borderId="90" xfId="0" applyNumberFormat="1" applyFont="1" applyFill="1" applyBorder="1" applyAlignment="1">
      <alignment vertical="center"/>
    </xf>
    <xf numFmtId="0" fontId="2" fillId="4" borderId="86" xfId="0" applyNumberFormat="1" applyFont="1" applyFill="1" applyBorder="1" applyAlignment="1">
      <alignment vertical="center"/>
    </xf>
    <xf numFmtId="0" fontId="2" fillId="0" borderId="91" xfId="0" applyNumberFormat="1" applyFont="1" applyBorder="1" applyAlignment="1">
      <alignment vertical="center"/>
    </xf>
    <xf numFmtId="164" fontId="2" fillId="4" borderId="92" xfId="0" applyNumberFormat="1" applyFont="1" applyFill="1" applyBorder="1" applyAlignment="1">
      <alignment vertical="center"/>
    </xf>
    <xf numFmtId="0" fontId="2" fillId="0" borderId="93" xfId="0" applyNumberFormat="1" applyFont="1" applyBorder="1" applyAlignment="1">
      <alignment vertical="center"/>
    </xf>
    <xf numFmtId="0" fontId="2" fillId="0" borderId="86" xfId="0" applyNumberFormat="1" applyFont="1" applyBorder="1" applyAlignment="1">
      <alignment vertical="center"/>
    </xf>
    <xf numFmtId="164" fontId="2" fillId="4" borderId="94" xfId="0" applyNumberFormat="1" applyFont="1" applyFill="1" applyBorder="1" applyAlignment="1">
      <alignment vertical="center"/>
    </xf>
    <xf numFmtId="3" fontId="7" fillId="0" borderId="75" xfId="0" applyNumberFormat="1" applyFont="1" applyBorder="1" applyAlignment="1">
      <alignment vertical="center"/>
    </xf>
    <xf numFmtId="0" fontId="2" fillId="0" borderId="79" xfId="0" applyNumberFormat="1" applyFont="1" applyFill="1" applyBorder="1" applyAlignment="1">
      <alignment vertical="center"/>
    </xf>
    <xf numFmtId="0" fontId="2" fillId="3" borderId="79" xfId="0" applyNumberFormat="1" applyFont="1" applyFill="1" applyBorder="1" applyAlignment="1">
      <alignment vertical="center"/>
    </xf>
    <xf numFmtId="164" fontId="2" fillId="3" borderId="82" xfId="0" applyNumberFormat="1" applyFont="1" applyFill="1" applyBorder="1" applyAlignment="1">
      <alignment vertical="center"/>
    </xf>
    <xf numFmtId="164" fontId="2" fillId="3" borderId="84" xfId="0" applyNumberFormat="1" applyFont="1" applyFill="1" applyBorder="1" applyAlignment="1">
      <alignment vertical="center"/>
    </xf>
    <xf numFmtId="0" fontId="4" fillId="0" borderId="95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8" fillId="0" borderId="96" xfId="0" applyFont="1" applyBorder="1" applyAlignment="1">
      <alignment vertical="center"/>
    </xf>
    <xf numFmtId="0" fontId="2" fillId="0" borderId="97" xfId="0" applyNumberFormat="1" applyFont="1" applyFill="1" applyBorder="1" applyAlignment="1">
      <alignment vertical="center"/>
    </xf>
    <xf numFmtId="0" fontId="2" fillId="4" borderId="16" xfId="0" applyNumberFormat="1" applyFont="1" applyFill="1" applyBorder="1" applyAlignment="1">
      <alignment vertical="center"/>
    </xf>
    <xf numFmtId="0" fontId="2" fillId="0" borderId="17" xfId="0" applyNumberFormat="1" applyFont="1" applyFill="1" applyBorder="1" applyAlignment="1">
      <alignment vertical="center"/>
    </xf>
    <xf numFmtId="164" fontId="2" fillId="4" borderId="14" xfId="0" applyNumberFormat="1" applyFont="1" applyFill="1" applyBorder="1" applyAlignment="1">
      <alignment vertical="center"/>
    </xf>
    <xf numFmtId="0" fontId="2" fillId="0" borderId="15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vertical="center"/>
    </xf>
    <xf numFmtId="0" fontId="2" fillId="0" borderId="17" xfId="0" applyNumberFormat="1" applyFont="1" applyBorder="1" applyAlignment="1">
      <alignment vertical="center"/>
    </xf>
    <xf numFmtId="164" fontId="2" fillId="4" borderId="18" xfId="0" applyNumberFormat="1" applyFont="1" applyFill="1" applyBorder="1" applyAlignment="1">
      <alignment vertical="center"/>
    </xf>
    <xf numFmtId="3" fontId="1" fillId="0" borderId="16" xfId="0" applyNumberFormat="1" applyFont="1" applyFill="1" applyBorder="1" applyAlignment="1">
      <alignment vertical="center"/>
    </xf>
    <xf numFmtId="0" fontId="2" fillId="0" borderId="68" xfId="0" applyNumberFormat="1" applyFont="1" applyBorder="1" applyAlignment="1">
      <alignment vertical="center"/>
    </xf>
    <xf numFmtId="0" fontId="2" fillId="5" borderId="70" xfId="0" applyNumberFormat="1" applyFont="1" applyFill="1" applyBorder="1" applyAlignment="1">
      <alignment vertical="center"/>
    </xf>
    <xf numFmtId="164" fontId="2" fillId="5" borderId="71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4" fontId="2" fillId="5" borderId="73" xfId="0" applyNumberFormat="1" applyFont="1" applyFill="1" applyBorder="1" applyAlignment="1">
      <alignment vertical="center"/>
    </xf>
    <xf numFmtId="0" fontId="2" fillId="0" borderId="70" xfId="0" applyNumberFormat="1" applyFont="1" applyFill="1" applyBorder="1" applyAlignment="1">
      <alignment vertical="center"/>
    </xf>
    <xf numFmtId="0" fontId="2" fillId="0" borderId="97" xfId="0" applyNumberFormat="1" applyFont="1" applyBorder="1" applyAlignment="1">
      <alignment vertical="center"/>
    </xf>
    <xf numFmtId="0" fontId="2" fillId="0" borderId="16" xfId="0" applyNumberFormat="1" applyFont="1" applyFill="1" applyBorder="1" applyAlignment="1">
      <alignment vertical="center"/>
    </xf>
    <xf numFmtId="0" fontId="2" fillId="4" borderId="69" xfId="0" applyNumberFormat="1" applyFont="1" applyFill="1" applyBorder="1" applyAlignment="1">
      <alignment vertical="center"/>
    </xf>
    <xf numFmtId="164" fontId="2" fillId="4" borderId="73" xfId="0" applyNumberFormat="1" applyFont="1" applyFill="1" applyBorder="1" applyAlignment="1">
      <alignment vertical="center"/>
    </xf>
    <xf numFmtId="0" fontId="2" fillId="5" borderId="61" xfId="0" applyNumberFormat="1" applyFont="1" applyFill="1" applyBorder="1" applyAlignment="1">
      <alignment vertical="center"/>
    </xf>
    <xf numFmtId="164" fontId="2" fillId="5" borderId="62" xfId="0" applyNumberFormat="1" applyFont="1" applyFill="1" applyBorder="1" applyAlignment="1">
      <alignment vertical="center"/>
    </xf>
    <xf numFmtId="164" fontId="2" fillId="5" borderId="64" xfId="0" applyNumberFormat="1" applyFont="1" applyFill="1" applyBorder="1" applyAlignment="1">
      <alignment vertical="center"/>
    </xf>
    <xf numFmtId="0" fontId="6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3" fontId="1" fillId="0" borderId="55" xfId="0" applyNumberFormat="1" applyFont="1" applyBorder="1" applyAlignment="1">
      <alignment vertical="center"/>
    </xf>
    <xf numFmtId="0" fontId="4" fillId="0" borderId="98" xfId="0" applyFont="1" applyBorder="1" applyAlignment="1">
      <alignment horizontal="right" vertical="center"/>
    </xf>
    <xf numFmtId="0" fontId="4" fillId="0" borderId="98" xfId="0" applyFont="1" applyBorder="1" applyAlignment="1">
      <alignment vertical="center"/>
    </xf>
    <xf numFmtId="0" fontId="8" fillId="0" borderId="99" xfId="0" applyFont="1" applyBorder="1" applyAlignment="1">
      <alignment vertical="center"/>
    </xf>
    <xf numFmtId="0" fontId="2" fillId="0" borderId="100" xfId="0" applyNumberFormat="1" applyFont="1" applyFill="1" applyBorder="1" applyAlignment="1">
      <alignment vertical="center"/>
    </xf>
    <xf numFmtId="0" fontId="2" fillId="0" borderId="55" xfId="0" applyNumberFormat="1" applyFont="1" applyBorder="1" applyAlignment="1">
      <alignment vertical="center"/>
    </xf>
    <xf numFmtId="0" fontId="2" fillId="0" borderId="101" xfId="0" applyNumberFormat="1" applyFont="1" applyFill="1" applyBorder="1" applyAlignment="1">
      <alignment vertical="center"/>
    </xf>
    <xf numFmtId="164" fontId="2" fillId="0" borderId="102" xfId="0" applyNumberFormat="1" applyFont="1" applyFill="1" applyBorder="1" applyAlignment="1">
      <alignment vertical="center"/>
    </xf>
    <xf numFmtId="0" fontId="2" fillId="0" borderId="103" xfId="0" applyNumberFormat="1" applyFont="1" applyBorder="1" applyAlignment="1">
      <alignment vertical="center"/>
    </xf>
    <xf numFmtId="0" fontId="2" fillId="8" borderId="101" xfId="0" applyNumberFormat="1" applyFont="1" applyFill="1" applyBorder="1" applyAlignment="1">
      <alignment vertical="center"/>
    </xf>
    <xf numFmtId="164" fontId="2" fillId="8" borderId="104" xfId="0" applyNumberFormat="1" applyFont="1" applyFill="1" applyBorder="1" applyAlignment="1">
      <alignment vertical="center"/>
    </xf>
    <xf numFmtId="0" fontId="2" fillId="3" borderId="100" xfId="0" applyNumberFormat="1" applyFont="1" applyFill="1" applyBorder="1" applyAlignment="1">
      <alignment vertical="center"/>
    </xf>
    <xf numFmtId="0" fontId="2" fillId="0" borderId="101" xfId="0" applyNumberFormat="1" applyFont="1" applyBorder="1" applyAlignment="1">
      <alignment vertical="center"/>
    </xf>
    <xf numFmtId="164" fontId="2" fillId="3" borderId="102" xfId="0" applyNumberFormat="1" applyFont="1" applyFill="1" applyBorder="1" applyAlignment="1">
      <alignment vertical="center"/>
    </xf>
    <xf numFmtId="164" fontId="2" fillId="3" borderId="104" xfId="0" applyNumberFormat="1" applyFont="1" applyFill="1" applyBorder="1" applyAlignment="1">
      <alignment vertical="center"/>
    </xf>
    <xf numFmtId="0" fontId="2" fillId="0" borderId="90" xfId="0" applyNumberFormat="1" applyFont="1" applyBorder="1" applyAlignment="1">
      <alignment vertical="center"/>
    </xf>
    <xf numFmtId="0" fontId="2" fillId="5" borderId="91" xfId="0" applyNumberFormat="1" applyFont="1" applyFill="1" applyBorder="1" applyAlignment="1">
      <alignment vertical="center"/>
    </xf>
    <xf numFmtId="164" fontId="2" fillId="5" borderId="92" xfId="0" applyNumberFormat="1" applyFont="1" applyFill="1" applyBorder="1" applyAlignment="1">
      <alignment vertical="center"/>
    </xf>
    <xf numFmtId="164" fontId="2" fillId="5" borderId="94" xfId="0" applyNumberFormat="1" applyFont="1" applyFill="1" applyBorder="1" applyAlignment="1">
      <alignment vertical="center"/>
    </xf>
    <xf numFmtId="0" fontId="2" fillId="0" borderId="100" xfId="0" applyNumberFormat="1" applyFont="1" applyBorder="1" applyAlignment="1">
      <alignment vertical="center"/>
    </xf>
    <xf numFmtId="164" fontId="2" fillId="0" borderId="102" xfId="0" applyNumberFormat="1" applyFont="1" applyBorder="1" applyAlignment="1">
      <alignment vertical="center"/>
    </xf>
    <xf numFmtId="0" fontId="2" fillId="7" borderId="55" xfId="0" applyNumberFormat="1" applyFont="1" applyFill="1" applyBorder="1" applyAlignment="1">
      <alignment vertical="center"/>
    </xf>
    <xf numFmtId="164" fontId="2" fillId="7" borderId="104" xfId="0" applyNumberFormat="1" applyFont="1" applyFill="1" applyBorder="1" applyAlignment="1">
      <alignment vertical="center"/>
    </xf>
    <xf numFmtId="0" fontId="2" fillId="0" borderId="91" xfId="0" applyNumberFormat="1" applyFont="1" applyFill="1" applyBorder="1" applyAlignment="1">
      <alignment vertical="center"/>
    </xf>
    <xf numFmtId="164" fontId="2" fillId="0" borderId="92" xfId="0" applyNumberFormat="1" applyFont="1" applyFill="1" applyBorder="1" applyAlignment="1">
      <alignment vertical="center"/>
    </xf>
    <xf numFmtId="0" fontId="2" fillId="6" borderId="103" xfId="0" applyFont="1" applyFill="1" applyBorder="1" applyAlignment="1">
      <alignment vertical="center"/>
    </xf>
    <xf numFmtId="164" fontId="2" fillId="6" borderId="94" xfId="0" applyNumberFormat="1" applyFont="1" applyFill="1" applyBorder="1" applyAlignment="1">
      <alignment vertical="center"/>
    </xf>
    <xf numFmtId="0" fontId="6" fillId="0" borderId="4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5" borderId="17" xfId="0" applyNumberFormat="1" applyFont="1" applyFill="1" applyBorder="1" applyAlignment="1">
      <alignment vertical="center"/>
    </xf>
    <xf numFmtId="164" fontId="2" fillId="5" borderId="14" xfId="0" applyNumberFormat="1" applyFont="1" applyFill="1" applyBorder="1" applyAlignment="1">
      <alignment vertical="center"/>
    </xf>
    <xf numFmtId="164" fontId="2" fillId="5" borderId="18" xfId="0" applyNumberFormat="1" applyFont="1" applyFill="1" applyBorder="1" applyAlignment="1">
      <alignment vertical="center"/>
    </xf>
    <xf numFmtId="0" fontId="0" fillId="0" borderId="105" xfId="0" applyBorder="1" applyAlignment="1">
      <alignment vertical="center"/>
    </xf>
    <xf numFmtId="0" fontId="0" fillId="0" borderId="106" xfId="0" applyBorder="1" applyAlignment="1">
      <alignment vertical="center"/>
    </xf>
    <xf numFmtId="3" fontId="6" fillId="0" borderId="107" xfId="0" applyNumberFormat="1" applyFont="1" applyBorder="1" applyAlignment="1">
      <alignment vertical="center"/>
    </xf>
    <xf numFmtId="0" fontId="0" fillId="0" borderId="108" xfId="0" applyBorder="1" applyAlignment="1">
      <alignment vertical="center"/>
    </xf>
    <xf numFmtId="164" fontId="1" fillId="2" borderId="109" xfId="0" applyNumberFormat="1" applyFont="1" applyFill="1" applyBorder="1" applyAlignment="1">
      <alignment vertical="center"/>
    </xf>
    <xf numFmtId="164" fontId="1" fillId="3" borderId="109" xfId="0" applyNumberFormat="1" applyFont="1" applyFill="1" applyBorder="1" applyAlignment="1">
      <alignment vertical="center"/>
    </xf>
    <xf numFmtId="164" fontId="1" fillId="4" borderId="110" xfId="0" applyNumberFormat="1" applyFont="1" applyFill="1" applyBorder="1" applyAlignment="1">
      <alignment vertical="center"/>
    </xf>
    <xf numFmtId="164" fontId="1" fillId="5" borderId="111" xfId="0" applyNumberFormat="1" applyFont="1" applyFill="1" applyBorder="1" applyAlignment="1">
      <alignment vertical="center"/>
    </xf>
    <xf numFmtId="164" fontId="1" fillId="0" borderId="112" xfId="0" applyNumberFormat="1" applyFont="1" applyBorder="1" applyAlignment="1">
      <alignment vertical="center"/>
    </xf>
    <xf numFmtId="164" fontId="0" fillId="6" borderId="113" xfId="0" applyNumberFormat="1" applyFill="1" applyBorder="1" applyAlignment="1">
      <alignment vertical="center"/>
    </xf>
    <xf numFmtId="164" fontId="0" fillId="7" borderId="110" xfId="0" applyNumberFormat="1" applyFill="1" applyBorder="1" applyAlignment="1">
      <alignment vertical="center"/>
    </xf>
    <xf numFmtId="164" fontId="0" fillId="8" borderId="111" xfId="0" applyNumberFormat="1" applyFill="1" applyBorder="1" applyAlignment="1">
      <alignment vertical="center"/>
    </xf>
    <xf numFmtId="164" fontId="1" fillId="0" borderId="114" xfId="0" applyNumberFormat="1" applyFont="1" applyBorder="1" applyAlignment="1">
      <alignment vertical="center"/>
    </xf>
    <xf numFmtId="0" fontId="1" fillId="0" borderId="106" xfId="0" applyFont="1" applyBorder="1" applyAlignment="1">
      <alignment vertical="center"/>
    </xf>
    <xf numFmtId="0" fontId="5" fillId="0" borderId="106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4" fontId="1" fillId="0" borderId="115" xfId="0" applyNumberFormat="1" applyFont="1" applyBorder="1" applyAlignment="1">
      <alignment vertical="center"/>
    </xf>
    <xf numFmtId="164" fontId="1" fillId="0" borderId="116" xfId="0" applyNumberFormat="1" applyFont="1" applyBorder="1" applyAlignment="1">
      <alignment vertical="center"/>
    </xf>
    <xf numFmtId="0" fontId="0" fillId="0" borderId="96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164" fontId="1" fillId="0" borderId="31" xfId="0" applyNumberFormat="1" applyFont="1" applyBorder="1" applyAlignment="1">
      <alignment vertical="center"/>
    </xf>
    <xf numFmtId="164" fontId="1" fillId="0" borderId="32" xfId="0" applyNumberFormat="1" applyFont="1" applyBorder="1" applyAlignment="1">
      <alignment vertical="center"/>
    </xf>
    <xf numFmtId="0" fontId="2" fillId="0" borderId="118" xfId="0" applyFont="1" applyBorder="1" applyAlignment="1">
      <alignment horizontal="center" vertical="center"/>
    </xf>
    <xf numFmtId="0" fontId="5" fillId="0" borderId="119" xfId="0" applyFont="1" applyBorder="1" applyAlignment="1">
      <alignment vertical="center"/>
    </xf>
    <xf numFmtId="0" fontId="1" fillId="0" borderId="119" xfId="0" applyFont="1" applyBorder="1" applyAlignment="1">
      <alignment vertical="center"/>
    </xf>
    <xf numFmtId="0" fontId="0" fillId="0" borderId="119" xfId="0" applyBorder="1" applyAlignment="1">
      <alignment vertical="center"/>
    </xf>
    <xf numFmtId="0" fontId="0" fillId="0" borderId="120" xfId="0" applyBorder="1" applyAlignment="1">
      <alignment vertical="center"/>
    </xf>
    <xf numFmtId="0" fontId="1" fillId="0" borderId="121" xfId="0" applyNumberFormat="1" applyFont="1" applyFill="1" applyBorder="1" applyAlignment="1">
      <alignment horizontal="center" vertical="center"/>
    </xf>
    <xf numFmtId="165" fontId="11" fillId="3" borderId="122" xfId="0" applyNumberFormat="1" applyFont="1" applyFill="1" applyBorder="1" applyAlignment="1">
      <alignment vertical="center"/>
    </xf>
    <xf numFmtId="164" fontId="1" fillId="0" borderId="125" xfId="0" applyNumberFormat="1" applyFont="1" applyFill="1" applyBorder="1" applyAlignment="1">
      <alignment vertical="center"/>
    </xf>
    <xf numFmtId="4" fontId="1" fillId="0" borderId="127" xfId="0" applyNumberFormat="1" applyFont="1" applyBorder="1" applyAlignment="1">
      <alignment vertical="center"/>
    </xf>
    <xf numFmtId="0" fontId="2" fillId="0" borderId="128" xfId="0" applyFont="1" applyBorder="1" applyAlignment="1">
      <alignment horizontal="center" vertical="center"/>
    </xf>
    <xf numFmtId="0" fontId="5" fillId="0" borderId="129" xfId="0" applyFont="1" applyBorder="1" applyAlignment="1">
      <alignment vertical="center"/>
    </xf>
    <xf numFmtId="0" fontId="1" fillId="0" borderId="129" xfId="0" applyFont="1" applyBorder="1" applyAlignment="1">
      <alignment vertical="center"/>
    </xf>
    <xf numFmtId="0" fontId="0" fillId="0" borderId="129" xfId="0" applyBorder="1" applyAlignment="1">
      <alignment vertical="center"/>
    </xf>
    <xf numFmtId="0" fontId="0" fillId="0" borderId="130" xfId="0" applyBorder="1" applyAlignment="1">
      <alignment vertical="center"/>
    </xf>
    <xf numFmtId="0" fontId="1" fillId="0" borderId="131" xfId="0" applyFont="1" applyFill="1" applyBorder="1" applyAlignment="1">
      <alignment horizontal="center" vertical="center"/>
    </xf>
    <xf numFmtId="165" fontId="11" fillId="3" borderId="132" xfId="0" applyNumberFormat="1" applyFont="1" applyFill="1" applyBorder="1" applyAlignment="1">
      <alignment vertical="center"/>
    </xf>
    <xf numFmtId="164" fontId="1" fillId="0" borderId="135" xfId="0" applyNumberFormat="1" applyFont="1" applyFill="1" applyBorder="1" applyAlignment="1">
      <alignment vertical="center"/>
    </xf>
    <xf numFmtId="4" fontId="1" fillId="0" borderId="137" xfId="0" applyNumberFormat="1" applyFont="1" applyBorder="1" applyAlignment="1">
      <alignment vertical="center"/>
    </xf>
    <xf numFmtId="0" fontId="2" fillId="0" borderId="138" xfId="0" applyFont="1" applyBorder="1" applyAlignment="1">
      <alignment horizontal="center" vertical="center"/>
    </xf>
    <xf numFmtId="0" fontId="5" fillId="0" borderId="139" xfId="0" applyFont="1" applyBorder="1" applyAlignment="1">
      <alignment vertical="center"/>
    </xf>
    <xf numFmtId="0" fontId="1" fillId="0" borderId="139" xfId="0" applyFont="1" applyBorder="1" applyAlignment="1">
      <alignment vertical="center"/>
    </xf>
    <xf numFmtId="0" fontId="0" fillId="0" borderId="139" xfId="0" applyBorder="1" applyAlignment="1">
      <alignment vertical="center"/>
    </xf>
    <xf numFmtId="0" fontId="0" fillId="0" borderId="140" xfId="0" applyBorder="1" applyAlignment="1">
      <alignment vertical="center"/>
    </xf>
    <xf numFmtId="0" fontId="1" fillId="0" borderId="141" xfId="0" applyFont="1" applyFill="1" applyBorder="1" applyAlignment="1">
      <alignment horizontal="center" vertical="center"/>
    </xf>
    <xf numFmtId="165" fontId="11" fillId="3" borderId="142" xfId="0" applyNumberFormat="1" applyFont="1" applyFill="1" applyBorder="1" applyAlignment="1">
      <alignment vertical="center"/>
    </xf>
    <xf numFmtId="164" fontId="1" fillId="0" borderId="145" xfId="0" applyNumberFormat="1" applyFont="1" applyFill="1" applyBorder="1" applyAlignment="1">
      <alignment vertical="center"/>
    </xf>
    <xf numFmtId="4" fontId="1" fillId="0" borderId="146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2" fillId="8" borderId="107" xfId="0" applyNumberFormat="1" applyFont="1" applyFill="1" applyBorder="1" applyAlignment="1">
      <alignment vertical="center"/>
    </xf>
    <xf numFmtId="4" fontId="12" fillId="8" borderId="147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" fontId="12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0" fillId="0" borderId="0" xfId="0" applyFill="1"/>
    <xf numFmtId="0" fontId="6" fillId="0" borderId="44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4" fontId="1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5" fillId="0" borderId="133" xfId="0" applyFont="1" applyBorder="1" applyAlignment="1">
      <alignment horizontal="right" vertical="center" wrapText="1"/>
    </xf>
    <xf numFmtId="0" fontId="5" fillId="0" borderId="134" xfId="0" applyFont="1" applyBorder="1" applyAlignment="1">
      <alignment horizontal="right" vertical="center" wrapText="1"/>
    </xf>
    <xf numFmtId="0" fontId="5" fillId="0" borderId="136" xfId="0" applyFont="1" applyBorder="1" applyAlignment="1">
      <alignment horizontal="right" vertical="center" wrapText="1"/>
    </xf>
    <xf numFmtId="0" fontId="5" fillId="0" borderId="129" xfId="0" applyFont="1" applyBorder="1" applyAlignment="1">
      <alignment horizontal="right" vertical="center" wrapText="1"/>
    </xf>
    <xf numFmtId="0" fontId="5" fillId="0" borderId="143" xfId="0" applyFont="1" applyBorder="1" applyAlignment="1">
      <alignment horizontal="right" vertical="center" wrapText="1"/>
    </xf>
    <xf numFmtId="0" fontId="5" fillId="0" borderId="144" xfId="0" applyFont="1" applyBorder="1" applyAlignment="1">
      <alignment horizontal="right" vertical="center" wrapText="1"/>
    </xf>
    <xf numFmtId="0" fontId="5" fillId="0" borderId="139" xfId="0" applyFont="1" applyBorder="1" applyAlignment="1">
      <alignment horizontal="right" vertic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17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5" fillId="0" borderId="123" xfId="0" applyFont="1" applyBorder="1" applyAlignment="1">
      <alignment horizontal="right" vertical="center" wrapText="1"/>
    </xf>
    <xf numFmtId="0" fontId="5" fillId="0" borderId="124" xfId="0" applyFont="1" applyBorder="1" applyAlignment="1">
      <alignment horizontal="right" vertical="center" wrapText="1"/>
    </xf>
    <xf numFmtId="0" fontId="5" fillId="0" borderId="126" xfId="0" applyFont="1" applyBorder="1" applyAlignment="1">
      <alignment horizontal="right" vertical="center" wrapText="1"/>
    </xf>
    <xf numFmtId="0" fontId="5" fillId="0" borderId="119" xfId="0" applyFont="1" applyBorder="1" applyAlignment="1">
      <alignment horizontal="right"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9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7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5" fillId="0" borderId="9" xfId="0" applyFont="1" applyBorder="1" applyAlignment="1">
      <alignment wrapText="1"/>
    </xf>
  </cellXfs>
  <cellStyles count="1">
    <cellStyle name="Normal" xfId="0" builtinId="0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showGridLines="0" tabSelected="1" zoomScale="85" zoomScaleNormal="85" workbookViewId="0">
      <pane ySplit="5" topLeftCell="A6" activePane="bottomLeft" state="frozenSplit"/>
      <selection activeCell="R1" sqref="R1"/>
      <selection pane="bottomLeft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</cols>
  <sheetData>
    <row r="1" spans="1:15" ht="13.5" thickBot="1" x14ac:dyDescent="0.25">
      <c r="B1" s="1"/>
    </row>
    <row r="2" spans="1:15" ht="14.25" thickTop="1" thickBot="1" x14ac:dyDescent="0.25">
      <c r="A2" s="256" t="s">
        <v>0</v>
      </c>
      <c r="B2" s="257"/>
      <c r="C2" s="257"/>
      <c r="D2" s="257"/>
      <c r="E2" s="257"/>
      <c r="F2" s="2"/>
      <c r="G2" s="3"/>
      <c r="H2" s="3"/>
      <c r="I2" s="3"/>
      <c r="J2" s="3"/>
      <c r="K2" s="4"/>
      <c r="L2" s="5"/>
      <c r="M2" s="3"/>
      <c r="N2" s="3"/>
      <c r="O2" s="6"/>
    </row>
    <row r="3" spans="1:15" ht="13.5" customHeight="1" thickBot="1" x14ac:dyDescent="0.25">
      <c r="A3" s="260"/>
      <c r="B3" s="261"/>
      <c r="C3" s="261"/>
      <c r="D3" s="261"/>
      <c r="E3" s="261"/>
      <c r="F3" s="7"/>
      <c r="G3" s="8">
        <v>44</v>
      </c>
      <c r="H3" s="8">
        <v>22</v>
      </c>
      <c r="I3" s="9">
        <v>5</v>
      </c>
      <c r="J3" s="10">
        <v>1</v>
      </c>
      <c r="K3" s="276" t="s">
        <v>1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78" t="s">
        <v>2</v>
      </c>
    </row>
    <row r="4" spans="1:15" ht="39.75" thickTop="1" thickBot="1" x14ac:dyDescent="0.25">
      <c r="A4" s="280" t="s">
        <v>3</v>
      </c>
      <c r="B4" s="281"/>
      <c r="C4" s="281"/>
      <c r="D4" s="281"/>
      <c r="E4" s="281"/>
      <c r="F4" s="14"/>
      <c r="G4" s="15" t="s">
        <v>4</v>
      </c>
      <c r="H4" s="16" t="s">
        <v>5</v>
      </c>
      <c r="I4" s="17" t="s">
        <v>6</v>
      </c>
      <c r="J4" s="18" t="s">
        <v>7</v>
      </c>
      <c r="K4" s="276"/>
      <c r="L4" s="19" t="s">
        <v>8</v>
      </c>
      <c r="M4" s="20" t="s">
        <v>9</v>
      </c>
      <c r="N4" s="21" t="s">
        <v>10</v>
      </c>
      <c r="O4" s="278"/>
    </row>
    <row r="5" spans="1:15" ht="36.75" thickBot="1" x14ac:dyDescent="0.25">
      <c r="A5" s="22" t="s">
        <v>11</v>
      </c>
      <c r="B5" s="23" t="s">
        <v>12</v>
      </c>
      <c r="C5" s="23" t="s">
        <v>13</v>
      </c>
      <c r="D5" s="282" t="s">
        <v>14</v>
      </c>
      <c r="E5" s="283"/>
      <c r="F5" s="7"/>
      <c r="G5" s="24"/>
      <c r="H5" s="284" t="s">
        <v>15</v>
      </c>
      <c r="I5" s="284"/>
      <c r="J5" s="285"/>
      <c r="K5" s="277"/>
      <c r="L5" s="286" t="s">
        <v>15</v>
      </c>
      <c r="M5" s="286" t="s">
        <v>15</v>
      </c>
      <c r="N5" s="286" t="s">
        <v>15</v>
      </c>
      <c r="O5" s="279"/>
    </row>
    <row r="6" spans="1:15" s="36" customFormat="1" ht="13.5" thickTop="1" x14ac:dyDescent="0.2">
      <c r="A6" s="272" t="s">
        <v>16</v>
      </c>
      <c r="B6" s="273" t="s">
        <v>17</v>
      </c>
      <c r="C6" s="25">
        <f>C7</f>
        <v>1200</v>
      </c>
      <c r="D6" s="26" t="s">
        <v>18</v>
      </c>
      <c r="E6" s="27" t="s">
        <v>19</v>
      </c>
      <c r="F6" s="28"/>
      <c r="G6" s="29"/>
      <c r="H6" s="30"/>
      <c r="I6" s="31"/>
      <c r="J6" s="32"/>
      <c r="K6" s="33">
        <f>ROUND($C6*(SUMPRODUCT(G$3:J$3,G6:J6)),4)</f>
        <v>0</v>
      </c>
      <c r="L6" s="34"/>
      <c r="M6" s="31"/>
      <c r="N6" s="32"/>
      <c r="O6" s="35">
        <f t="shared" ref="O6:O44" si="0">ROUND(12*(K6+$C6*(SUMPRODUCT(L$3:N$3,L6:N6))),4)</f>
        <v>0</v>
      </c>
    </row>
    <row r="7" spans="1:15" s="36" customFormat="1" x14ac:dyDescent="0.2">
      <c r="A7" s="266"/>
      <c r="B7" s="268"/>
      <c r="C7" s="37">
        <v>1200</v>
      </c>
      <c r="D7" s="38" t="s">
        <v>20</v>
      </c>
      <c r="E7" s="39" t="s">
        <v>21</v>
      </c>
      <c r="F7" s="40"/>
      <c r="G7" s="41"/>
      <c r="H7" s="42"/>
      <c r="I7" s="43"/>
      <c r="J7" s="44"/>
      <c r="K7" s="45">
        <f t="shared" ref="K7:K44" si="1">ROUND($C7*(SUMPRODUCT(G$3:J$3,G7:J7)),4)</f>
        <v>0</v>
      </c>
      <c r="L7" s="46"/>
      <c r="M7" s="47"/>
      <c r="N7" s="48"/>
      <c r="O7" s="49">
        <f t="shared" si="0"/>
        <v>0</v>
      </c>
    </row>
    <row r="8" spans="1:15" s="36" customFormat="1" ht="13.5" thickBot="1" x14ac:dyDescent="0.25">
      <c r="A8" s="267"/>
      <c r="B8" s="269"/>
      <c r="C8" s="50">
        <f>C7</f>
        <v>1200</v>
      </c>
      <c r="D8" s="51" t="s">
        <v>22</v>
      </c>
      <c r="E8" s="52" t="s">
        <v>23</v>
      </c>
      <c r="F8" s="53"/>
      <c r="G8" s="54"/>
      <c r="H8" s="55"/>
      <c r="I8" s="56"/>
      <c r="J8" s="57"/>
      <c r="K8" s="58">
        <f t="shared" si="1"/>
        <v>0</v>
      </c>
      <c r="L8" s="59"/>
      <c r="M8" s="56"/>
      <c r="N8" s="60"/>
      <c r="O8" s="61">
        <f t="shared" si="0"/>
        <v>0</v>
      </c>
    </row>
    <row r="9" spans="1:15" s="36" customFormat="1" x14ac:dyDescent="0.2">
      <c r="A9" s="266" t="s">
        <v>24</v>
      </c>
      <c r="B9" s="274" t="s">
        <v>25</v>
      </c>
      <c r="C9" s="62">
        <f>C10</f>
        <v>2918</v>
      </c>
      <c r="D9" s="63" t="s">
        <v>26</v>
      </c>
      <c r="E9" s="64" t="s">
        <v>19</v>
      </c>
      <c r="F9" s="65"/>
      <c r="G9" s="66"/>
      <c r="H9" s="67"/>
      <c r="I9" s="68"/>
      <c r="J9" s="69"/>
      <c r="K9" s="70">
        <f t="shared" si="1"/>
        <v>0</v>
      </c>
      <c r="L9" s="71"/>
      <c r="M9" s="68"/>
      <c r="N9" s="69"/>
      <c r="O9" s="72">
        <f t="shared" si="0"/>
        <v>0</v>
      </c>
    </row>
    <row r="10" spans="1:15" s="36" customFormat="1" x14ac:dyDescent="0.2">
      <c r="A10" s="266"/>
      <c r="B10" s="274"/>
      <c r="C10" s="37">
        <v>2918</v>
      </c>
      <c r="D10" s="38" t="s">
        <v>27</v>
      </c>
      <c r="E10" s="39" t="s">
        <v>21</v>
      </c>
      <c r="F10" s="40"/>
      <c r="G10" s="41"/>
      <c r="H10" s="42"/>
      <c r="I10" s="47"/>
      <c r="J10" s="44"/>
      <c r="K10" s="45">
        <f t="shared" si="1"/>
        <v>0</v>
      </c>
      <c r="L10" s="46"/>
      <c r="M10" s="47"/>
      <c r="N10" s="48"/>
      <c r="O10" s="49">
        <f t="shared" si="0"/>
        <v>0</v>
      </c>
    </row>
    <row r="11" spans="1:15" s="36" customFormat="1" ht="13.5" thickBot="1" x14ac:dyDescent="0.25">
      <c r="A11" s="267"/>
      <c r="B11" s="275"/>
      <c r="C11" s="50">
        <f>C10</f>
        <v>2918</v>
      </c>
      <c r="D11" s="51" t="s">
        <v>28</v>
      </c>
      <c r="E11" s="52" t="s">
        <v>23</v>
      </c>
      <c r="F11" s="53"/>
      <c r="G11" s="54"/>
      <c r="H11" s="55"/>
      <c r="I11" s="56"/>
      <c r="J11" s="57"/>
      <c r="K11" s="58">
        <f t="shared" si="1"/>
        <v>0</v>
      </c>
      <c r="L11" s="59"/>
      <c r="M11" s="56"/>
      <c r="N11" s="60"/>
      <c r="O11" s="61">
        <f t="shared" si="0"/>
        <v>0</v>
      </c>
    </row>
    <row r="12" spans="1:15" s="36" customFormat="1" x14ac:dyDescent="0.2">
      <c r="A12" s="266" t="s">
        <v>29</v>
      </c>
      <c r="B12" s="268" t="s">
        <v>30</v>
      </c>
      <c r="C12" s="62">
        <f>C13</f>
        <v>1875</v>
      </c>
      <c r="D12" s="63" t="s">
        <v>31</v>
      </c>
      <c r="E12" s="64" t="s">
        <v>19</v>
      </c>
      <c r="F12" s="65"/>
      <c r="G12" s="66"/>
      <c r="H12" s="67"/>
      <c r="I12" s="68"/>
      <c r="J12" s="69"/>
      <c r="K12" s="70">
        <f t="shared" si="1"/>
        <v>0</v>
      </c>
      <c r="L12" s="71"/>
      <c r="M12" s="68"/>
      <c r="N12" s="69"/>
      <c r="O12" s="72">
        <f t="shared" si="0"/>
        <v>0</v>
      </c>
    </row>
    <row r="13" spans="1:15" s="36" customFormat="1" x14ac:dyDescent="0.2">
      <c r="A13" s="266"/>
      <c r="B13" s="268"/>
      <c r="C13" s="37">
        <v>1875</v>
      </c>
      <c r="D13" s="38" t="s">
        <v>32</v>
      </c>
      <c r="E13" s="39" t="s">
        <v>21</v>
      </c>
      <c r="F13" s="40"/>
      <c r="G13" s="41"/>
      <c r="H13" s="42"/>
      <c r="I13" s="47"/>
      <c r="J13" s="44"/>
      <c r="K13" s="45">
        <f t="shared" si="1"/>
        <v>0</v>
      </c>
      <c r="L13" s="73"/>
      <c r="M13" s="47"/>
      <c r="N13" s="48"/>
      <c r="O13" s="49">
        <f t="shared" si="0"/>
        <v>0</v>
      </c>
    </row>
    <row r="14" spans="1:15" s="36" customFormat="1" ht="13.5" thickBot="1" x14ac:dyDescent="0.25">
      <c r="A14" s="267"/>
      <c r="B14" s="269"/>
      <c r="C14" s="50">
        <f>C13</f>
        <v>1875</v>
      </c>
      <c r="D14" s="51" t="s">
        <v>33</v>
      </c>
      <c r="E14" s="52" t="s">
        <v>23</v>
      </c>
      <c r="F14" s="53"/>
      <c r="G14" s="55"/>
      <c r="H14" s="55"/>
      <c r="I14" s="56"/>
      <c r="J14" s="57"/>
      <c r="K14" s="58">
        <f t="shared" si="1"/>
        <v>0</v>
      </c>
      <c r="L14" s="59"/>
      <c r="M14" s="56"/>
      <c r="N14" s="60"/>
      <c r="O14" s="61">
        <f t="shared" si="0"/>
        <v>0</v>
      </c>
    </row>
    <row r="15" spans="1:15" s="36" customFormat="1" x14ac:dyDescent="0.2">
      <c r="A15" s="266" t="s">
        <v>34</v>
      </c>
      <c r="B15" s="268" t="s">
        <v>35</v>
      </c>
      <c r="C15" s="37">
        <v>354</v>
      </c>
      <c r="D15" s="63" t="s">
        <v>36</v>
      </c>
      <c r="E15" s="64" t="s">
        <v>19</v>
      </c>
      <c r="F15" s="65"/>
      <c r="G15" s="74"/>
      <c r="H15" s="66"/>
      <c r="I15" s="68"/>
      <c r="J15" s="69"/>
      <c r="K15" s="75">
        <f t="shared" si="1"/>
        <v>0</v>
      </c>
      <c r="L15" s="71"/>
      <c r="M15" s="68"/>
      <c r="N15" s="69"/>
      <c r="O15" s="76">
        <f t="shared" si="0"/>
        <v>0</v>
      </c>
    </row>
    <row r="16" spans="1:15" s="36" customFormat="1" ht="13.5" thickBot="1" x14ac:dyDescent="0.25">
      <c r="A16" s="267"/>
      <c r="B16" s="269"/>
      <c r="C16" s="50">
        <f>C15</f>
        <v>354</v>
      </c>
      <c r="D16" s="51" t="s">
        <v>37</v>
      </c>
      <c r="E16" s="52" t="s">
        <v>23</v>
      </c>
      <c r="F16" s="53"/>
      <c r="G16" s="55"/>
      <c r="H16" s="55"/>
      <c r="I16" s="56"/>
      <c r="J16" s="57"/>
      <c r="K16" s="58">
        <f t="shared" si="1"/>
        <v>0</v>
      </c>
      <c r="L16" s="59"/>
      <c r="M16" s="77"/>
      <c r="N16" s="78"/>
      <c r="O16" s="79">
        <f t="shared" si="0"/>
        <v>0</v>
      </c>
    </row>
    <row r="17" spans="1:17" s="36" customFormat="1" x14ac:dyDescent="0.2">
      <c r="A17" s="266" t="s">
        <v>38</v>
      </c>
      <c r="B17" s="268" t="s">
        <v>39</v>
      </c>
      <c r="C17" s="80">
        <v>2941</v>
      </c>
      <c r="D17" s="63" t="s">
        <v>40</v>
      </c>
      <c r="E17" s="64" t="s">
        <v>19</v>
      </c>
      <c r="F17" s="65"/>
      <c r="G17" s="66"/>
      <c r="H17" s="67"/>
      <c r="I17" s="68"/>
      <c r="J17" s="69"/>
      <c r="K17" s="70">
        <f t="shared" si="1"/>
        <v>0</v>
      </c>
      <c r="L17" s="71"/>
      <c r="M17" s="68"/>
      <c r="N17" s="69"/>
      <c r="O17" s="72">
        <f t="shared" si="0"/>
        <v>0</v>
      </c>
    </row>
    <row r="18" spans="1:17" s="36" customFormat="1" x14ac:dyDescent="0.2">
      <c r="A18" s="266"/>
      <c r="B18" s="268"/>
      <c r="C18" s="81">
        <v>200</v>
      </c>
      <c r="D18" s="38" t="s">
        <v>41</v>
      </c>
      <c r="E18" s="39" t="s">
        <v>21</v>
      </c>
      <c r="F18" s="40"/>
      <c r="G18" s="42"/>
      <c r="H18" s="42"/>
      <c r="I18" s="47"/>
      <c r="J18" s="44"/>
      <c r="K18" s="45">
        <f t="shared" si="1"/>
        <v>0</v>
      </c>
      <c r="L18" s="46"/>
      <c r="M18" s="47"/>
      <c r="N18" s="48"/>
      <c r="O18" s="49">
        <f t="shared" si="0"/>
        <v>0</v>
      </c>
    </row>
    <row r="19" spans="1:17" s="36" customFormat="1" ht="13.5" thickBot="1" x14ac:dyDescent="0.25">
      <c r="A19" s="267"/>
      <c r="B19" s="269"/>
      <c r="C19" s="82">
        <f>C17</f>
        <v>2941</v>
      </c>
      <c r="D19" s="51" t="s">
        <v>42</v>
      </c>
      <c r="E19" s="52" t="s">
        <v>23</v>
      </c>
      <c r="F19" s="53"/>
      <c r="G19" s="55"/>
      <c r="H19" s="55"/>
      <c r="I19" s="56"/>
      <c r="J19" s="57"/>
      <c r="K19" s="58">
        <f t="shared" si="1"/>
        <v>0</v>
      </c>
      <c r="L19" s="83"/>
      <c r="M19" s="56"/>
      <c r="N19" s="60"/>
      <c r="O19" s="61">
        <f t="shared" si="0"/>
        <v>0</v>
      </c>
    </row>
    <row r="20" spans="1:17" s="36" customFormat="1" ht="24.75" customHeight="1" x14ac:dyDescent="0.2">
      <c r="A20" s="270" t="s">
        <v>43</v>
      </c>
      <c r="B20" s="271" t="s">
        <v>44</v>
      </c>
      <c r="C20" s="84">
        <v>132</v>
      </c>
      <c r="D20" s="85" t="s">
        <v>45</v>
      </c>
      <c r="E20" s="86" t="s">
        <v>19</v>
      </c>
      <c r="F20" s="87"/>
      <c r="G20" s="88"/>
      <c r="H20" s="88"/>
      <c r="I20" s="89"/>
      <c r="J20" s="90"/>
      <c r="K20" s="91">
        <f t="shared" si="1"/>
        <v>0</v>
      </c>
      <c r="L20" s="92"/>
      <c r="M20" s="93"/>
      <c r="N20" s="94"/>
      <c r="O20" s="95">
        <f t="shared" si="0"/>
        <v>0</v>
      </c>
    </row>
    <row r="21" spans="1:17" s="36" customFormat="1" ht="24.75" customHeight="1" thickBot="1" x14ac:dyDescent="0.25">
      <c r="A21" s="267"/>
      <c r="B21" s="269"/>
      <c r="C21" s="82">
        <v>1100</v>
      </c>
      <c r="D21" s="51" t="s">
        <v>46</v>
      </c>
      <c r="E21" s="52" t="s">
        <v>21</v>
      </c>
      <c r="F21" s="53"/>
      <c r="G21" s="55"/>
      <c r="H21" s="55"/>
      <c r="I21" s="96"/>
      <c r="J21" s="57"/>
      <c r="K21" s="97">
        <f t="shared" si="1"/>
        <v>0</v>
      </c>
      <c r="L21" s="59"/>
      <c r="M21" s="77"/>
      <c r="N21" s="78"/>
      <c r="O21" s="79">
        <f t="shared" si="0"/>
        <v>0</v>
      </c>
    </row>
    <row r="22" spans="1:17" s="36" customFormat="1" ht="36.75" thickBot="1" x14ac:dyDescent="0.25">
      <c r="A22" s="98" t="s">
        <v>47</v>
      </c>
      <c r="B22" s="99" t="s">
        <v>48</v>
      </c>
      <c r="C22" s="100">
        <v>87</v>
      </c>
      <c r="D22" s="101" t="s">
        <v>49</v>
      </c>
      <c r="E22" s="102" t="s">
        <v>19</v>
      </c>
      <c r="F22" s="103"/>
      <c r="G22" s="104"/>
      <c r="H22" s="104"/>
      <c r="I22" s="105"/>
      <c r="J22" s="106"/>
      <c r="K22" s="107">
        <f t="shared" si="1"/>
        <v>0</v>
      </c>
      <c r="L22" s="108"/>
      <c r="M22" s="109"/>
      <c r="N22" s="106"/>
      <c r="O22" s="110">
        <f t="shared" si="0"/>
        <v>0</v>
      </c>
    </row>
    <row r="23" spans="1:17" s="36" customFormat="1" x14ac:dyDescent="0.2">
      <c r="A23" s="270" t="s">
        <v>50</v>
      </c>
      <c r="B23" s="271" t="s">
        <v>51</v>
      </c>
      <c r="C23" s="111">
        <f>C24</f>
        <v>240</v>
      </c>
      <c r="D23" s="85" t="s">
        <v>52</v>
      </c>
      <c r="E23" s="86" t="s">
        <v>19</v>
      </c>
      <c r="F23" s="87"/>
      <c r="G23" s="112"/>
      <c r="H23" s="113"/>
      <c r="I23" s="93"/>
      <c r="J23" s="94"/>
      <c r="K23" s="114">
        <f t="shared" si="1"/>
        <v>0</v>
      </c>
      <c r="L23" s="92"/>
      <c r="M23" s="93"/>
      <c r="N23" s="94"/>
      <c r="O23" s="115">
        <f t="shared" si="0"/>
        <v>0</v>
      </c>
      <c r="Q23"/>
    </row>
    <row r="24" spans="1:17" s="36" customFormat="1" x14ac:dyDescent="0.2">
      <c r="A24" s="266"/>
      <c r="B24" s="268"/>
      <c r="C24" s="37">
        <v>240</v>
      </c>
      <c r="D24" s="116" t="s">
        <v>53</v>
      </c>
      <c r="E24" s="117" t="s">
        <v>21</v>
      </c>
      <c r="F24" s="118"/>
      <c r="G24" s="119"/>
      <c r="H24" s="119"/>
      <c r="I24" s="120"/>
      <c r="J24" s="121"/>
      <c r="K24" s="122">
        <f t="shared" si="1"/>
        <v>0</v>
      </c>
      <c r="L24" s="123"/>
      <c r="M24" s="124"/>
      <c r="N24" s="125"/>
      <c r="O24" s="126">
        <f t="shared" si="0"/>
        <v>0</v>
      </c>
      <c r="Q24"/>
    </row>
    <row r="25" spans="1:17" s="36" customFormat="1" ht="13.5" thickBot="1" x14ac:dyDescent="0.25">
      <c r="A25" s="267"/>
      <c r="B25" s="269"/>
      <c r="C25" s="50">
        <f>C24</f>
        <v>240</v>
      </c>
      <c r="D25" s="51" t="s">
        <v>54</v>
      </c>
      <c r="E25" s="52" t="s">
        <v>23</v>
      </c>
      <c r="F25" s="53"/>
      <c r="G25" s="54"/>
      <c r="H25" s="55"/>
      <c r="I25" s="56"/>
      <c r="J25" s="78"/>
      <c r="K25" s="97">
        <f t="shared" si="1"/>
        <v>0</v>
      </c>
      <c r="L25" s="59"/>
      <c r="M25" s="56"/>
      <c r="N25" s="60"/>
      <c r="O25" s="61">
        <f t="shared" si="0"/>
        <v>0</v>
      </c>
      <c r="Q25"/>
    </row>
    <row r="26" spans="1:17" s="36" customFormat="1" x14ac:dyDescent="0.2">
      <c r="A26" s="266" t="s">
        <v>55</v>
      </c>
      <c r="B26" s="268" t="s">
        <v>56</v>
      </c>
      <c r="C26" s="127">
        <v>470</v>
      </c>
      <c r="D26" s="63" t="s">
        <v>57</v>
      </c>
      <c r="E26" s="64" t="s">
        <v>19</v>
      </c>
      <c r="F26" s="65"/>
      <c r="G26" s="66"/>
      <c r="H26" s="128"/>
      <c r="I26" s="68"/>
      <c r="J26" s="129"/>
      <c r="K26" s="130">
        <f t="shared" si="1"/>
        <v>0</v>
      </c>
      <c r="L26" s="71"/>
      <c r="M26" s="131"/>
      <c r="N26" s="69"/>
      <c r="O26" s="132">
        <f t="shared" si="0"/>
        <v>0</v>
      </c>
    </row>
    <row r="27" spans="1:17" s="36" customFormat="1" ht="13.5" thickBot="1" x14ac:dyDescent="0.25">
      <c r="A27" s="267"/>
      <c r="B27" s="269"/>
      <c r="C27" s="50">
        <f>C26</f>
        <v>470</v>
      </c>
      <c r="D27" s="51" t="s">
        <v>58</v>
      </c>
      <c r="E27" s="52" t="s">
        <v>23</v>
      </c>
      <c r="F27" s="53"/>
      <c r="G27" s="54"/>
      <c r="H27" s="55"/>
      <c r="I27" s="56"/>
      <c r="J27" s="57"/>
      <c r="K27" s="58">
        <f t="shared" si="1"/>
        <v>0</v>
      </c>
      <c r="L27" s="59"/>
      <c r="M27" s="56"/>
      <c r="N27" s="60"/>
      <c r="O27" s="61">
        <f t="shared" si="0"/>
        <v>0</v>
      </c>
    </row>
    <row r="28" spans="1:17" s="36" customFormat="1" x14ac:dyDescent="0.2">
      <c r="A28" s="266" t="s">
        <v>59</v>
      </c>
      <c r="B28" s="268" t="s">
        <v>60</v>
      </c>
      <c r="C28" s="62">
        <f>C29</f>
        <v>290</v>
      </c>
      <c r="D28" s="63" t="s">
        <v>61</v>
      </c>
      <c r="E28" s="64" t="s">
        <v>19</v>
      </c>
      <c r="F28" s="65"/>
      <c r="G28" s="66"/>
      <c r="H28" s="67"/>
      <c r="I28" s="68"/>
      <c r="J28" s="69"/>
      <c r="K28" s="70">
        <f t="shared" si="1"/>
        <v>0</v>
      </c>
      <c r="L28" s="71"/>
      <c r="M28" s="68"/>
      <c r="N28" s="69"/>
      <c r="O28" s="72">
        <f t="shared" si="0"/>
        <v>0</v>
      </c>
    </row>
    <row r="29" spans="1:17" s="36" customFormat="1" x14ac:dyDescent="0.2">
      <c r="A29" s="266"/>
      <c r="B29" s="268"/>
      <c r="C29" s="37">
        <v>290</v>
      </c>
      <c r="D29" s="38" t="s">
        <v>62</v>
      </c>
      <c r="E29" s="39" t="s">
        <v>21</v>
      </c>
      <c r="F29" s="40"/>
      <c r="G29" s="41"/>
      <c r="H29" s="42"/>
      <c r="I29" s="47"/>
      <c r="J29" s="44"/>
      <c r="K29" s="45">
        <f t="shared" si="1"/>
        <v>0</v>
      </c>
      <c r="L29" s="46"/>
      <c r="M29" s="43"/>
      <c r="N29" s="48"/>
      <c r="O29" s="49">
        <f t="shared" si="0"/>
        <v>0</v>
      </c>
    </row>
    <row r="30" spans="1:17" s="36" customFormat="1" ht="13.5" thickBot="1" x14ac:dyDescent="0.25">
      <c r="A30" s="267"/>
      <c r="B30" s="269"/>
      <c r="C30" s="50">
        <f>C29</f>
        <v>290</v>
      </c>
      <c r="D30" s="51" t="s">
        <v>63</v>
      </c>
      <c r="E30" s="52" t="s">
        <v>23</v>
      </c>
      <c r="F30" s="53"/>
      <c r="G30" s="54"/>
      <c r="H30" s="55"/>
      <c r="I30" s="56"/>
      <c r="J30" s="57"/>
      <c r="K30" s="58">
        <f t="shared" si="1"/>
        <v>0</v>
      </c>
      <c r="L30" s="59"/>
      <c r="M30" s="56"/>
      <c r="N30" s="60"/>
      <c r="O30" s="61">
        <f t="shared" si="0"/>
        <v>0</v>
      </c>
    </row>
    <row r="31" spans="1:17" s="36" customFormat="1" x14ac:dyDescent="0.2">
      <c r="A31" s="266" t="s">
        <v>64</v>
      </c>
      <c r="B31" s="268" t="s">
        <v>65</v>
      </c>
      <c r="C31" s="111">
        <f>C32</f>
        <v>160</v>
      </c>
      <c r="D31" s="63" t="s">
        <v>66</v>
      </c>
      <c r="E31" s="64" t="s">
        <v>19</v>
      </c>
      <c r="F31" s="65"/>
      <c r="G31" s="66"/>
      <c r="H31" s="67"/>
      <c r="I31" s="131"/>
      <c r="J31" s="133"/>
      <c r="K31" s="70">
        <f t="shared" si="1"/>
        <v>0</v>
      </c>
      <c r="L31" s="71"/>
      <c r="M31" s="68"/>
      <c r="N31" s="69"/>
      <c r="O31" s="72">
        <f t="shared" si="0"/>
        <v>0</v>
      </c>
    </row>
    <row r="32" spans="1:17" s="36" customFormat="1" x14ac:dyDescent="0.2">
      <c r="A32" s="266"/>
      <c r="B32" s="268"/>
      <c r="C32" s="37">
        <v>160</v>
      </c>
      <c r="D32" s="116" t="s">
        <v>67</v>
      </c>
      <c r="E32" s="117" t="s">
        <v>21</v>
      </c>
      <c r="F32" s="118"/>
      <c r="G32" s="119"/>
      <c r="H32" s="134"/>
      <c r="I32" s="135"/>
      <c r="J32" s="44"/>
      <c r="K32" s="45">
        <f t="shared" si="1"/>
        <v>0</v>
      </c>
      <c r="L32" s="123"/>
      <c r="M32" s="124"/>
      <c r="N32" s="125"/>
      <c r="O32" s="49">
        <f t="shared" si="0"/>
        <v>0</v>
      </c>
    </row>
    <row r="33" spans="1:17" s="36" customFormat="1" ht="13.5" thickBot="1" x14ac:dyDescent="0.25">
      <c r="A33" s="267"/>
      <c r="B33" s="269"/>
      <c r="C33" s="50">
        <f>C32</f>
        <v>160</v>
      </c>
      <c r="D33" s="51" t="s">
        <v>68</v>
      </c>
      <c r="E33" s="52" t="s">
        <v>23</v>
      </c>
      <c r="F33" s="53"/>
      <c r="G33" s="54"/>
      <c r="H33" s="55"/>
      <c r="I33" s="56"/>
      <c r="J33" s="78"/>
      <c r="K33" s="97">
        <f t="shared" si="1"/>
        <v>0</v>
      </c>
      <c r="L33" s="59"/>
      <c r="M33" s="56"/>
      <c r="N33" s="60"/>
      <c r="O33" s="61">
        <f t="shared" si="0"/>
        <v>0</v>
      </c>
    </row>
    <row r="34" spans="1:17" s="36" customFormat="1" x14ac:dyDescent="0.2">
      <c r="A34" s="266" t="s">
        <v>69</v>
      </c>
      <c r="B34" s="268" t="s">
        <v>70</v>
      </c>
      <c r="C34" s="127">
        <v>185</v>
      </c>
      <c r="D34" s="63" t="s">
        <v>71</v>
      </c>
      <c r="E34" s="64" t="s">
        <v>19</v>
      </c>
      <c r="F34" s="65"/>
      <c r="G34" s="66"/>
      <c r="H34" s="128"/>
      <c r="I34" s="136"/>
      <c r="J34" s="133"/>
      <c r="K34" s="91">
        <f t="shared" si="1"/>
        <v>0</v>
      </c>
      <c r="L34" s="71"/>
      <c r="M34" s="131"/>
      <c r="N34" s="69"/>
      <c r="O34" s="137">
        <f>ROUND(12*(K34+$C34*(SUMPRODUCT(L$3:N$3,L34:N34))),4)</f>
        <v>0</v>
      </c>
    </row>
    <row r="35" spans="1:17" s="36" customFormat="1" ht="13.5" thickBot="1" x14ac:dyDescent="0.25">
      <c r="A35" s="267"/>
      <c r="B35" s="269"/>
      <c r="C35" s="50">
        <f>C34</f>
        <v>185</v>
      </c>
      <c r="D35" s="51" t="s">
        <v>72</v>
      </c>
      <c r="E35" s="52" t="s">
        <v>21</v>
      </c>
      <c r="F35" s="53"/>
      <c r="G35" s="54"/>
      <c r="H35" s="55"/>
      <c r="I35" s="56"/>
      <c r="J35" s="138"/>
      <c r="K35" s="139">
        <f t="shared" si="1"/>
        <v>0</v>
      </c>
      <c r="L35" s="59"/>
      <c r="M35" s="56"/>
      <c r="N35" s="78"/>
      <c r="O35" s="140">
        <f>ROUND(12*(K35+$C35*(SUMPRODUCT(L$3:N$3,L35:N35))),4)</f>
        <v>0</v>
      </c>
    </row>
    <row r="36" spans="1:17" s="36" customFormat="1" ht="24.75" thickBot="1" x14ac:dyDescent="0.25">
      <c r="A36" s="243" t="s">
        <v>73</v>
      </c>
      <c r="B36" s="245" t="s">
        <v>74</v>
      </c>
      <c r="C36" s="143">
        <v>40</v>
      </c>
      <c r="D36" s="144" t="s">
        <v>75</v>
      </c>
      <c r="E36" s="145" t="s">
        <v>23</v>
      </c>
      <c r="F36" s="146"/>
      <c r="G36" s="147"/>
      <c r="H36" s="147"/>
      <c r="I36" s="148"/>
      <c r="J36" s="149"/>
      <c r="K36" s="150">
        <f t="shared" si="1"/>
        <v>0</v>
      </c>
      <c r="L36" s="151"/>
      <c r="M36" s="148"/>
      <c r="N36" s="152"/>
      <c r="O36" s="153">
        <f>ROUND(12*(K36+$C36*(SUMPRODUCT(L$3:N$3,L36:N36))),4)</f>
        <v>0</v>
      </c>
    </row>
    <row r="37" spans="1:17" s="36" customFormat="1" ht="30.75" customHeight="1" thickBot="1" x14ac:dyDescent="0.25">
      <c r="A37" s="243" t="s">
        <v>76</v>
      </c>
      <c r="B37" s="245" t="s">
        <v>77</v>
      </c>
      <c r="C37" s="143">
        <v>43</v>
      </c>
      <c r="D37" s="144" t="s">
        <v>78</v>
      </c>
      <c r="E37" s="145" t="s">
        <v>19</v>
      </c>
      <c r="F37" s="146"/>
      <c r="G37" s="147"/>
      <c r="H37" s="154"/>
      <c r="I37" s="148"/>
      <c r="J37" s="155"/>
      <c r="K37" s="156">
        <f t="shared" si="1"/>
        <v>0</v>
      </c>
      <c r="L37" s="151"/>
      <c r="M37" s="148"/>
      <c r="N37" s="155"/>
      <c r="O37" s="157">
        <f>ROUND(12*(K37+$C37*(SUMPRODUCT(L$3:N$3,L37:N37))),4)</f>
        <v>0</v>
      </c>
    </row>
    <row r="38" spans="1:17" s="36" customFormat="1" ht="21.75" customHeight="1" x14ac:dyDescent="0.2">
      <c r="A38" s="266" t="s">
        <v>79</v>
      </c>
      <c r="B38" s="268" t="s">
        <v>80</v>
      </c>
      <c r="C38" s="37">
        <v>845</v>
      </c>
      <c r="D38" s="63" t="s">
        <v>81</v>
      </c>
      <c r="E38" s="64" t="s">
        <v>19</v>
      </c>
      <c r="F38" s="65"/>
      <c r="G38" s="66"/>
      <c r="H38" s="67"/>
      <c r="I38" s="68"/>
      <c r="J38" s="133"/>
      <c r="K38" s="70">
        <f t="shared" si="1"/>
        <v>0</v>
      </c>
      <c r="L38" s="71"/>
      <c r="M38" s="68"/>
      <c r="N38" s="69"/>
      <c r="O38" s="72">
        <f t="shared" si="0"/>
        <v>0</v>
      </c>
    </row>
    <row r="39" spans="1:17" s="36" customFormat="1" ht="21.75" customHeight="1" thickBot="1" x14ac:dyDescent="0.25">
      <c r="A39" s="267"/>
      <c r="B39" s="269"/>
      <c r="C39" s="50">
        <f>C38</f>
        <v>845</v>
      </c>
      <c r="D39" s="51" t="s">
        <v>82</v>
      </c>
      <c r="E39" s="52" t="s">
        <v>21</v>
      </c>
      <c r="F39" s="53"/>
      <c r="G39" s="54"/>
      <c r="H39" s="55"/>
      <c r="I39" s="56"/>
      <c r="J39" s="138"/>
      <c r="K39" s="139">
        <f t="shared" si="1"/>
        <v>0</v>
      </c>
      <c r="L39" s="59"/>
      <c r="M39" s="56"/>
      <c r="N39" s="78"/>
      <c r="O39" s="140">
        <f t="shared" si="0"/>
        <v>0</v>
      </c>
    </row>
    <row r="40" spans="1:17" s="36" customFormat="1" ht="21.75" customHeight="1" thickBot="1" x14ac:dyDescent="0.25">
      <c r="A40" s="98" t="s">
        <v>83</v>
      </c>
      <c r="B40" s="99" t="s">
        <v>84</v>
      </c>
      <c r="C40" s="100">
        <v>2000</v>
      </c>
      <c r="D40" s="101" t="s">
        <v>85</v>
      </c>
      <c r="E40" s="102" t="s">
        <v>19</v>
      </c>
      <c r="F40" s="103"/>
      <c r="G40" s="104"/>
      <c r="H40" s="158"/>
      <c r="I40" s="109"/>
      <c r="J40" s="159"/>
      <c r="K40" s="160">
        <f t="shared" si="1"/>
        <v>0</v>
      </c>
      <c r="L40" s="108"/>
      <c r="M40" s="109"/>
      <c r="N40" s="106"/>
      <c r="O40" s="161">
        <f t="shared" si="0"/>
        <v>0</v>
      </c>
    </row>
    <row r="41" spans="1:17" s="36" customFormat="1" ht="26.25" customHeight="1" thickBot="1" x14ac:dyDescent="0.25">
      <c r="A41" s="243" t="s">
        <v>86</v>
      </c>
      <c r="B41" s="245" t="s">
        <v>87</v>
      </c>
      <c r="C41" s="143">
        <v>3500</v>
      </c>
      <c r="D41" s="144" t="s">
        <v>88</v>
      </c>
      <c r="E41" s="145" t="s">
        <v>21</v>
      </c>
      <c r="F41" s="146"/>
      <c r="G41" s="147"/>
      <c r="H41" s="162"/>
      <c r="I41" s="148"/>
      <c r="J41" s="155"/>
      <c r="K41" s="163">
        <f t="shared" si="1"/>
        <v>0</v>
      </c>
      <c r="L41" s="151"/>
      <c r="M41" s="164"/>
      <c r="N41" s="155"/>
      <c r="O41" s="165">
        <f t="shared" si="0"/>
        <v>0</v>
      </c>
    </row>
    <row r="42" spans="1:17" s="36" customFormat="1" ht="28.5" customHeight="1" thickBot="1" x14ac:dyDescent="0.25">
      <c r="A42" s="243" t="s">
        <v>89</v>
      </c>
      <c r="B42" s="245" t="s">
        <v>90</v>
      </c>
      <c r="C42" s="143">
        <v>1500</v>
      </c>
      <c r="D42" s="144" t="s">
        <v>91</v>
      </c>
      <c r="E42" s="145" t="s">
        <v>21</v>
      </c>
      <c r="F42" s="146"/>
      <c r="G42" s="147"/>
      <c r="H42" s="162"/>
      <c r="I42" s="148"/>
      <c r="J42" s="166"/>
      <c r="K42" s="167">
        <f t="shared" si="1"/>
        <v>0</v>
      </c>
      <c r="L42" s="168"/>
      <c r="M42" s="148"/>
      <c r="N42" s="155"/>
      <c r="O42" s="169">
        <f t="shared" si="0"/>
        <v>0</v>
      </c>
    </row>
    <row r="43" spans="1:17" s="36" customFormat="1" ht="30.75" customHeight="1" thickBot="1" x14ac:dyDescent="0.25">
      <c r="A43" s="243" t="s">
        <v>92</v>
      </c>
      <c r="B43" s="245" t="s">
        <v>93</v>
      </c>
      <c r="C43" s="143">
        <v>750</v>
      </c>
      <c r="D43" s="144" t="s">
        <v>52</v>
      </c>
      <c r="E43" s="145" t="s">
        <v>21</v>
      </c>
      <c r="F43" s="146"/>
      <c r="G43" s="147"/>
      <c r="H43" s="162"/>
      <c r="I43" s="148"/>
      <c r="J43" s="155"/>
      <c r="K43" s="163">
        <f t="shared" si="1"/>
        <v>0</v>
      </c>
      <c r="L43" s="151"/>
      <c r="M43" s="164"/>
      <c r="N43" s="149"/>
      <c r="O43" s="165">
        <f t="shared" si="0"/>
        <v>0</v>
      </c>
    </row>
    <row r="44" spans="1:17" s="36" customFormat="1" ht="17.25" customHeight="1" thickBot="1" x14ac:dyDescent="0.25">
      <c r="A44" s="242" t="s">
        <v>94</v>
      </c>
      <c r="B44" s="244" t="s">
        <v>95</v>
      </c>
      <c r="C44" s="37">
        <v>685</v>
      </c>
      <c r="D44" s="116" t="s">
        <v>96</v>
      </c>
      <c r="E44" s="117" t="s">
        <v>19</v>
      </c>
      <c r="F44" s="118"/>
      <c r="G44" s="119"/>
      <c r="H44" s="119"/>
      <c r="I44" s="124"/>
      <c r="J44" s="172"/>
      <c r="K44" s="173">
        <f t="shared" si="1"/>
        <v>0</v>
      </c>
      <c r="L44" s="123"/>
      <c r="M44" s="124"/>
      <c r="N44" s="125"/>
      <c r="O44" s="174">
        <f t="shared" si="0"/>
        <v>0</v>
      </c>
      <c r="Q44"/>
    </row>
    <row r="45" spans="1:17" s="36" customFormat="1" ht="20.25" customHeight="1" thickTop="1" thickBot="1" x14ac:dyDescent="0.25">
      <c r="A45" s="175"/>
      <c r="B45" s="176"/>
      <c r="C45" s="177">
        <f>SUM(C7,C10,C13,C15,C17,C21,C22,C24,C26,C29,C32,C34,C36,C37,C38,C40,C41,C42,C43,C44)</f>
        <v>21183</v>
      </c>
      <c r="D45" s="176"/>
      <c r="E45" s="176"/>
      <c r="F45" s="178"/>
      <c r="G45" s="179">
        <f>ROUND(SUMPRODUCT($C6:$C44,G6:G44),4)</f>
        <v>0</v>
      </c>
      <c r="H45" s="180">
        <f>ROUND(SUMPRODUCT($C6:$C44,H6:H44),4)</f>
        <v>0</v>
      </c>
      <c r="I45" s="181">
        <f>ROUND(SUMPRODUCT($C6:$C44,I6:I44),4)</f>
        <v>0</v>
      </c>
      <c r="J45" s="182">
        <f>ROUND(SUMPRODUCT($C6:$C44,J6:J44),4)</f>
        <v>0</v>
      </c>
      <c r="K45" s="183">
        <f>ROUND(SUM(K6:K44),4)</f>
        <v>0</v>
      </c>
      <c r="L45" s="184">
        <f>ROUND(SUMPRODUCT($C6:$C44,L6:L44),4)</f>
        <v>0</v>
      </c>
      <c r="M45" s="185">
        <f>ROUND(SUMPRODUCT($C6:$C44,M6:M44),4)</f>
        <v>0</v>
      </c>
      <c r="N45" s="186">
        <f>ROUND(SUMPRODUCT($C6:$C44,N6:N44),4)</f>
        <v>0</v>
      </c>
      <c r="O45" s="187">
        <f>ROUND(SUM(O6:O44),4)</f>
        <v>0</v>
      </c>
      <c r="Q45"/>
    </row>
    <row r="46" spans="1:17" s="36" customFormat="1" ht="14.25" thickTop="1" thickBot="1" x14ac:dyDescent="0.25">
      <c r="A46" s="175"/>
      <c r="B46" s="176"/>
      <c r="C46" s="188"/>
      <c r="D46" s="176"/>
      <c r="E46" s="176"/>
      <c r="F46" s="178"/>
      <c r="G46" s="176"/>
      <c r="H46" s="176"/>
      <c r="I46" s="176"/>
      <c r="J46" s="189" t="s">
        <v>97</v>
      </c>
      <c r="K46" s="183">
        <f>ROUND(SUMPRODUCT(G3:J3,G45:J45),4)</f>
        <v>0</v>
      </c>
      <c r="L46" s="176"/>
      <c r="M46" s="176"/>
      <c r="N46" s="189" t="s">
        <v>98</v>
      </c>
      <c r="O46" s="187">
        <f>ROUND((K46+(SUMPRODUCT(L3:N3,L45:N45)))*12,4)</f>
        <v>0</v>
      </c>
      <c r="Q46"/>
    </row>
    <row r="47" spans="1:17" s="36" customFormat="1" ht="13.5" customHeight="1" thickTop="1" x14ac:dyDescent="0.2">
      <c r="A47" s="256" t="s">
        <v>99</v>
      </c>
      <c r="B47" s="257"/>
      <c r="C47" s="257"/>
      <c r="D47" s="257"/>
      <c r="E47" s="257"/>
      <c r="F47" s="190"/>
      <c r="G47" s="191"/>
      <c r="H47" s="191"/>
      <c r="I47" s="191"/>
      <c r="J47" s="192"/>
      <c r="K47" s="193"/>
      <c r="L47" s="191"/>
      <c r="M47" s="191"/>
      <c r="N47" s="192"/>
      <c r="O47" s="194"/>
      <c r="Q47"/>
    </row>
    <row r="48" spans="1:17" s="36" customFormat="1" x14ac:dyDescent="0.2">
      <c r="A48" s="258"/>
      <c r="B48" s="259"/>
      <c r="C48" s="259"/>
      <c r="D48" s="259"/>
      <c r="E48" s="259"/>
      <c r="F48" s="195"/>
      <c r="G48" s="196"/>
      <c r="H48" s="196"/>
      <c r="I48" s="196"/>
      <c r="J48" s="197"/>
      <c r="K48" s="198"/>
      <c r="L48" s="196"/>
      <c r="M48" s="196"/>
      <c r="N48" s="197"/>
      <c r="O48" s="199"/>
      <c r="Q48"/>
    </row>
    <row r="49" spans="1:17" s="36" customFormat="1" x14ac:dyDescent="0.2">
      <c r="A49" s="258" t="s">
        <v>109</v>
      </c>
      <c r="B49" s="259"/>
      <c r="C49" s="259"/>
      <c r="D49" s="259"/>
      <c r="E49" s="259"/>
      <c r="F49" s="195"/>
      <c r="G49" s="196"/>
      <c r="H49" s="196"/>
      <c r="I49" s="196"/>
      <c r="J49" s="197"/>
      <c r="K49" s="198"/>
      <c r="L49" s="196"/>
      <c r="M49" s="196"/>
      <c r="N49" s="197"/>
      <c r="O49" s="199"/>
      <c r="Q49"/>
    </row>
    <row r="50" spans="1:17" s="36" customFormat="1" ht="13.5" thickBot="1" x14ac:dyDescent="0.25">
      <c r="A50" s="260"/>
      <c r="B50" s="261"/>
      <c r="C50" s="261"/>
      <c r="D50" s="261"/>
      <c r="E50" s="261"/>
      <c r="F50" s="200"/>
      <c r="G50" s="201"/>
      <c r="H50" s="201"/>
      <c r="I50" s="201"/>
      <c r="J50" s="202"/>
      <c r="K50" s="203"/>
      <c r="L50" s="201"/>
      <c r="M50" s="201"/>
      <c r="N50" s="202"/>
      <c r="O50" s="204"/>
      <c r="Q50"/>
    </row>
    <row r="51" spans="1:17" s="36" customFormat="1" ht="30" customHeight="1" thickTop="1" x14ac:dyDescent="0.2">
      <c r="A51" s="205" t="s">
        <v>100</v>
      </c>
      <c r="B51" s="206" t="s">
        <v>101</v>
      </c>
      <c r="C51" s="207"/>
      <c r="D51" s="208"/>
      <c r="E51" s="208"/>
      <c r="F51" s="209">
        <v>1</v>
      </c>
      <c r="G51" s="210"/>
      <c r="H51" s="211"/>
      <c r="I51" s="262" t="s">
        <v>102</v>
      </c>
      <c r="J51" s="263"/>
      <c r="K51" s="212">
        <f>H51*22</f>
        <v>0</v>
      </c>
      <c r="L51" s="264" t="s">
        <v>103</v>
      </c>
      <c r="M51" s="265"/>
      <c r="N51" s="263"/>
      <c r="O51" s="213">
        <f>ROUND(K51*14,2)</f>
        <v>0</v>
      </c>
    </row>
    <row r="52" spans="1:17" s="36" customFormat="1" ht="30" customHeight="1" x14ac:dyDescent="0.2">
      <c r="A52" s="214" t="s">
        <v>100</v>
      </c>
      <c r="B52" s="215" t="s">
        <v>101</v>
      </c>
      <c r="C52" s="216"/>
      <c r="D52" s="217"/>
      <c r="E52" s="217"/>
      <c r="F52" s="218">
        <v>2</v>
      </c>
      <c r="G52" s="219"/>
      <c r="H52" s="220"/>
      <c r="I52" s="249"/>
      <c r="J52" s="250"/>
      <c r="K52" s="221">
        <f>H52*22</f>
        <v>0</v>
      </c>
      <c r="L52" s="251"/>
      <c r="M52" s="252"/>
      <c r="N52" s="250"/>
      <c r="O52" s="222">
        <f>ROUND(K52*14,2)</f>
        <v>0</v>
      </c>
    </row>
    <row r="53" spans="1:17" s="36" customFormat="1" ht="30" customHeight="1" x14ac:dyDescent="0.2">
      <c r="A53" s="214" t="s">
        <v>100</v>
      </c>
      <c r="B53" s="215" t="s">
        <v>104</v>
      </c>
      <c r="C53" s="216"/>
      <c r="D53" s="217"/>
      <c r="E53" s="217"/>
      <c r="F53" s="218">
        <v>3</v>
      </c>
      <c r="G53" s="219"/>
      <c r="H53" s="220"/>
      <c r="I53" s="249"/>
      <c r="J53" s="250"/>
      <c r="K53" s="221">
        <f>H53*22</f>
        <v>0</v>
      </c>
      <c r="L53" s="251"/>
      <c r="M53" s="252"/>
      <c r="N53" s="250"/>
      <c r="O53" s="222">
        <f>ROUND(K53*14,2)</f>
        <v>0</v>
      </c>
    </row>
    <row r="54" spans="1:17" s="36" customFormat="1" ht="30" customHeight="1" x14ac:dyDescent="0.2">
      <c r="A54" s="214" t="s">
        <v>100</v>
      </c>
      <c r="B54" s="215" t="s">
        <v>105</v>
      </c>
      <c r="C54" s="216"/>
      <c r="D54" s="217"/>
      <c r="E54" s="217"/>
      <c r="F54" s="218">
        <v>4</v>
      </c>
      <c r="G54" s="219"/>
      <c r="H54" s="220"/>
      <c r="I54" s="249"/>
      <c r="J54" s="250"/>
      <c r="K54" s="221">
        <f>H54*22</f>
        <v>0</v>
      </c>
      <c r="L54" s="251"/>
      <c r="M54" s="252"/>
      <c r="N54" s="250"/>
      <c r="O54" s="222">
        <f>ROUND(K54*14,2)</f>
        <v>0</v>
      </c>
    </row>
    <row r="55" spans="1:17" s="36" customFormat="1" ht="30" customHeight="1" thickBot="1" x14ac:dyDescent="0.25">
      <c r="A55" s="223" t="s">
        <v>100</v>
      </c>
      <c r="B55" s="224" t="s">
        <v>106</v>
      </c>
      <c r="C55" s="225"/>
      <c r="D55" s="226"/>
      <c r="E55" s="226"/>
      <c r="F55" s="227">
        <v>5</v>
      </c>
      <c r="G55" s="228"/>
      <c r="H55" s="229"/>
      <c r="I55" s="253"/>
      <c r="J55" s="254"/>
      <c r="K55" s="230">
        <f>H55*22</f>
        <v>0</v>
      </c>
      <c r="L55" s="255"/>
      <c r="M55" s="255"/>
      <c r="N55" s="255"/>
      <c r="O55" s="231">
        <f>ROUND(K55*14,2)</f>
        <v>0</v>
      </c>
    </row>
    <row r="56" spans="1:17" s="36" customFormat="1" ht="19.5" thickTop="1" thickBot="1" x14ac:dyDescent="0.25">
      <c r="A56" s="196"/>
      <c r="B56" s="196"/>
      <c r="C56" s="232"/>
      <c r="D56" s="196"/>
      <c r="E56" s="196"/>
      <c r="F56" s="196"/>
      <c r="G56" s="196"/>
      <c r="H56" s="196"/>
      <c r="I56" s="196"/>
      <c r="J56" s="197" t="s">
        <v>107</v>
      </c>
      <c r="K56" s="233">
        <f>ROUND(SUM(K46,K51:K55),2)</f>
        <v>0</v>
      </c>
      <c r="L56" s="191"/>
      <c r="M56" s="191"/>
      <c r="N56" s="192" t="s">
        <v>108</v>
      </c>
      <c r="O56" s="234">
        <f>ROUND(SUM(O46,O51:O55),2)</f>
        <v>0</v>
      </c>
      <c r="Q56"/>
    </row>
    <row r="57" spans="1:17" s="235" customFormat="1" ht="15.75" thickTop="1" x14ac:dyDescent="0.2">
      <c r="C57" s="236"/>
      <c r="J57" s="237"/>
      <c r="K57" s="238"/>
      <c r="L57" s="239"/>
      <c r="M57" s="239"/>
      <c r="N57" s="240"/>
      <c r="O57"/>
      <c r="P57"/>
      <c r="Q57" s="241"/>
    </row>
    <row r="59" spans="1:17" ht="15" x14ac:dyDescent="0.2">
      <c r="K59" s="246" t="s">
        <v>113</v>
      </c>
    </row>
    <row r="60" spans="1:17" x14ac:dyDescent="0.2">
      <c r="K60" s="247" t="s">
        <v>110</v>
      </c>
    </row>
    <row r="61" spans="1:17" x14ac:dyDescent="0.2">
      <c r="K61" s="248"/>
    </row>
    <row r="62" spans="1:17" x14ac:dyDescent="0.2">
      <c r="K62" s="248"/>
    </row>
    <row r="63" spans="1:17" x14ac:dyDescent="0.2">
      <c r="K63" s="248"/>
    </row>
    <row r="64" spans="1:17" x14ac:dyDescent="0.2">
      <c r="K64" s="248"/>
    </row>
    <row r="65" spans="11:11" x14ac:dyDescent="0.2">
      <c r="K65" s="247" t="s">
        <v>111</v>
      </c>
    </row>
    <row r="66" spans="11:11" x14ac:dyDescent="0.2">
      <c r="K66" s="247" t="s">
        <v>112</v>
      </c>
    </row>
  </sheetData>
  <sheetProtection algorithmName="SHA-512" hashValue="ujiopt42flzdXDvIESNcNo2yPXXdup7zInxOLUwVye2dAVF+eDkM0Tr6PAxk9EOifl9K7jY5bzfk5k+TKSsTJw==" saltValue="LcmFZlSicA/eJ3AkPESirA==" spinCount="100000" sheet="1" objects="1" scenarios="1" formatColumns="0"/>
  <protectedRanges>
    <protectedRange sqref="A57:O57" name="Range4"/>
    <protectedRange sqref="G51:H55" name="Range3"/>
    <protectedRange sqref="L6:N44" name="Range2"/>
    <protectedRange sqref="G6:J44" name="Range1"/>
  </protectedRanges>
  <mergeCells count="43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1"/>
    <mergeCell ref="B9:B11"/>
    <mergeCell ref="A12:A14"/>
    <mergeCell ref="B12:B14"/>
    <mergeCell ref="A15:A16"/>
    <mergeCell ref="B15:B16"/>
    <mergeCell ref="A17:A19"/>
    <mergeCell ref="B17:B19"/>
    <mergeCell ref="A20:A21"/>
    <mergeCell ref="B20:B21"/>
    <mergeCell ref="A23:A25"/>
    <mergeCell ref="B23:B25"/>
    <mergeCell ref="A26:A27"/>
    <mergeCell ref="B26:B27"/>
    <mergeCell ref="A28:A30"/>
    <mergeCell ref="B28:B30"/>
    <mergeCell ref="A31:A33"/>
    <mergeCell ref="B31:B33"/>
    <mergeCell ref="A34:A35"/>
    <mergeCell ref="B34:B35"/>
    <mergeCell ref="A38:A39"/>
    <mergeCell ref="B38:B39"/>
    <mergeCell ref="A47:E48"/>
    <mergeCell ref="A49:E50"/>
    <mergeCell ref="I51:J51"/>
    <mergeCell ref="L51:N51"/>
    <mergeCell ref="I52:J52"/>
    <mergeCell ref="L52:N52"/>
    <mergeCell ref="I53:J53"/>
    <mergeCell ref="L53:N53"/>
    <mergeCell ref="I54:J54"/>
    <mergeCell ref="L54:N54"/>
    <mergeCell ref="I55:J55"/>
    <mergeCell ref="L55:N55"/>
  </mergeCells>
  <conditionalFormatting sqref="O6:O43 K6:K44">
    <cfRule type="cellIs" dxfId="1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&amp;C&amp;"Arial,Πλάγια"&amp;11&amp;A</oddHeader>
    <oddFooter>&amp;CΣελίδα &amp;P από &amp;N</oddFooter>
  </headerFooter>
  <rowBreaks count="1" manualBreakCount="1">
    <brk id="3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showGridLines="0" zoomScale="85" zoomScaleNormal="85" workbookViewId="0">
      <pane ySplit="5" topLeftCell="A6" activePane="bottomLeft" state="frozenSplit"/>
      <selection activeCell="R1" sqref="R1"/>
      <selection pane="bottomLeft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</cols>
  <sheetData>
    <row r="1" spans="1:15" ht="13.5" thickBot="1" x14ac:dyDescent="0.25">
      <c r="B1" s="1"/>
    </row>
    <row r="2" spans="1:15" ht="14.25" thickTop="1" thickBot="1" x14ac:dyDescent="0.25">
      <c r="A2" s="256" t="s">
        <v>0</v>
      </c>
      <c r="B2" s="257"/>
      <c r="C2" s="257"/>
      <c r="D2" s="257"/>
      <c r="E2" s="257"/>
      <c r="F2" s="2"/>
      <c r="G2" s="3"/>
      <c r="H2" s="3"/>
      <c r="I2" s="3"/>
      <c r="J2" s="3"/>
      <c r="K2" s="4"/>
      <c r="L2" s="5"/>
      <c r="M2" s="3"/>
      <c r="N2" s="3"/>
      <c r="O2" s="6"/>
    </row>
    <row r="3" spans="1:15" ht="13.5" customHeight="1" thickBot="1" x14ac:dyDescent="0.25">
      <c r="A3" s="260"/>
      <c r="B3" s="261"/>
      <c r="C3" s="261"/>
      <c r="D3" s="261"/>
      <c r="E3" s="261"/>
      <c r="F3" s="7"/>
      <c r="G3" s="8">
        <v>44</v>
      </c>
      <c r="H3" s="8">
        <v>22</v>
      </c>
      <c r="I3" s="9">
        <v>5</v>
      </c>
      <c r="J3" s="10">
        <v>1</v>
      </c>
      <c r="K3" s="276" t="s">
        <v>1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78" t="s">
        <v>2</v>
      </c>
    </row>
    <row r="4" spans="1:15" ht="39.75" thickTop="1" thickBot="1" x14ac:dyDescent="0.25">
      <c r="A4" s="280" t="s">
        <v>3</v>
      </c>
      <c r="B4" s="281"/>
      <c r="C4" s="281"/>
      <c r="D4" s="281"/>
      <c r="E4" s="281"/>
      <c r="F4" s="14"/>
      <c r="G4" s="15" t="s">
        <v>4</v>
      </c>
      <c r="H4" s="16" t="s">
        <v>5</v>
      </c>
      <c r="I4" s="17" t="s">
        <v>6</v>
      </c>
      <c r="J4" s="18" t="s">
        <v>7</v>
      </c>
      <c r="K4" s="276"/>
      <c r="L4" s="19" t="s">
        <v>8</v>
      </c>
      <c r="M4" s="20" t="s">
        <v>9</v>
      </c>
      <c r="N4" s="21" t="s">
        <v>10</v>
      </c>
      <c r="O4" s="278"/>
    </row>
    <row r="5" spans="1:15" ht="36.75" thickBot="1" x14ac:dyDescent="0.25">
      <c r="A5" s="22" t="s">
        <v>11</v>
      </c>
      <c r="B5" s="23" t="s">
        <v>12</v>
      </c>
      <c r="C5" s="23" t="s">
        <v>13</v>
      </c>
      <c r="D5" s="282" t="s">
        <v>14</v>
      </c>
      <c r="E5" s="283"/>
      <c r="F5" s="7"/>
      <c r="G5" s="24"/>
      <c r="H5" s="284" t="s">
        <v>15</v>
      </c>
      <c r="I5" s="284"/>
      <c r="J5" s="285"/>
      <c r="K5" s="277"/>
      <c r="L5" s="286" t="s">
        <v>15</v>
      </c>
      <c r="M5" s="286" t="s">
        <v>15</v>
      </c>
      <c r="N5" s="286" t="s">
        <v>15</v>
      </c>
      <c r="O5" s="279"/>
    </row>
    <row r="6" spans="1:15" s="36" customFormat="1" ht="13.5" thickTop="1" x14ac:dyDescent="0.2">
      <c r="A6" s="272" t="s">
        <v>16</v>
      </c>
      <c r="B6" s="273" t="s">
        <v>17</v>
      </c>
      <c r="C6" s="25">
        <f>C7</f>
        <v>1200</v>
      </c>
      <c r="D6" s="26" t="s">
        <v>18</v>
      </c>
      <c r="E6" s="27" t="s">
        <v>19</v>
      </c>
      <c r="F6" s="28"/>
      <c r="G6" s="29"/>
      <c r="H6" s="30">
        <v>3.1300000000000001E-2</v>
      </c>
      <c r="I6" s="31"/>
      <c r="J6" s="32"/>
      <c r="K6" s="33">
        <f>ROUND($C6*(SUMPRODUCT(G$3:J$3,G6:J6)),4)</f>
        <v>826.32</v>
      </c>
      <c r="L6" s="34"/>
      <c r="M6" s="31"/>
      <c r="N6" s="32"/>
      <c r="O6" s="35">
        <f t="shared" ref="O6:O44" si="0">ROUND(12*(K6+$C6*(SUMPRODUCT(L$3:N$3,L6:N6))),4)</f>
        <v>9915.84</v>
      </c>
    </row>
    <row r="7" spans="1:15" s="36" customFormat="1" x14ac:dyDescent="0.2">
      <c r="A7" s="266"/>
      <c r="B7" s="268"/>
      <c r="C7" s="37">
        <v>1200</v>
      </c>
      <c r="D7" s="38" t="s">
        <v>20</v>
      </c>
      <c r="E7" s="39" t="s">
        <v>21</v>
      </c>
      <c r="F7" s="40"/>
      <c r="G7" s="41"/>
      <c r="H7" s="42"/>
      <c r="I7" s="43"/>
      <c r="J7" s="44">
        <v>3.04E-2</v>
      </c>
      <c r="K7" s="45">
        <f t="shared" ref="K7:K44" si="1">ROUND($C7*(SUMPRODUCT(G$3:J$3,G7:J7)),4)</f>
        <v>36.479999999999997</v>
      </c>
      <c r="L7" s="46"/>
      <c r="M7" s="47"/>
      <c r="N7" s="48"/>
      <c r="O7" s="49">
        <f t="shared" si="0"/>
        <v>437.76</v>
      </c>
    </row>
    <row r="8" spans="1:15" s="36" customFormat="1" ht="13.5" thickBot="1" x14ac:dyDescent="0.25">
      <c r="A8" s="267"/>
      <c r="B8" s="269"/>
      <c r="C8" s="50">
        <f>C7</f>
        <v>1200</v>
      </c>
      <c r="D8" s="51" t="s">
        <v>22</v>
      </c>
      <c r="E8" s="52" t="s">
        <v>23</v>
      </c>
      <c r="F8" s="53"/>
      <c r="G8" s="54"/>
      <c r="H8" s="55"/>
      <c r="I8" s="56"/>
      <c r="J8" s="57"/>
      <c r="K8" s="58">
        <f t="shared" si="1"/>
        <v>0</v>
      </c>
      <c r="L8" s="59"/>
      <c r="M8" s="56"/>
      <c r="N8" s="60">
        <v>0.11269999999999999</v>
      </c>
      <c r="O8" s="61">
        <f t="shared" si="0"/>
        <v>135.24</v>
      </c>
    </row>
    <row r="9" spans="1:15" s="36" customFormat="1" x14ac:dyDescent="0.2">
      <c r="A9" s="266" t="s">
        <v>24</v>
      </c>
      <c r="B9" s="274" t="s">
        <v>25</v>
      </c>
      <c r="C9" s="62">
        <f>C10</f>
        <v>2918</v>
      </c>
      <c r="D9" s="63" t="s">
        <v>26</v>
      </c>
      <c r="E9" s="64" t="s">
        <v>19</v>
      </c>
      <c r="F9" s="65"/>
      <c r="G9" s="66"/>
      <c r="H9" s="67">
        <v>2.3599999999999999E-2</v>
      </c>
      <c r="I9" s="68"/>
      <c r="J9" s="69"/>
      <c r="K9" s="70">
        <f t="shared" si="1"/>
        <v>1515.0255999999999</v>
      </c>
      <c r="L9" s="71"/>
      <c r="M9" s="68"/>
      <c r="N9" s="69"/>
      <c r="O9" s="72">
        <f t="shared" si="0"/>
        <v>18180.307199999999</v>
      </c>
    </row>
    <row r="10" spans="1:15" s="36" customFormat="1" x14ac:dyDescent="0.2">
      <c r="A10" s="266"/>
      <c r="B10" s="274"/>
      <c r="C10" s="37">
        <v>2918</v>
      </c>
      <c r="D10" s="38" t="s">
        <v>27</v>
      </c>
      <c r="E10" s="39" t="s">
        <v>21</v>
      </c>
      <c r="F10" s="40"/>
      <c r="G10" s="41"/>
      <c r="H10" s="42"/>
      <c r="I10" s="47"/>
      <c r="J10" s="44">
        <v>3.1399999999999997E-2</v>
      </c>
      <c r="K10" s="45">
        <f t="shared" si="1"/>
        <v>91.625200000000007</v>
      </c>
      <c r="L10" s="46"/>
      <c r="M10" s="47"/>
      <c r="N10" s="48"/>
      <c r="O10" s="49">
        <f t="shared" si="0"/>
        <v>1099.5024000000001</v>
      </c>
    </row>
    <row r="11" spans="1:15" s="36" customFormat="1" ht="13.5" thickBot="1" x14ac:dyDescent="0.25">
      <c r="A11" s="267"/>
      <c r="B11" s="275"/>
      <c r="C11" s="50">
        <f>C10</f>
        <v>2918</v>
      </c>
      <c r="D11" s="51" t="s">
        <v>28</v>
      </c>
      <c r="E11" s="52" t="s">
        <v>23</v>
      </c>
      <c r="F11" s="53"/>
      <c r="G11" s="54"/>
      <c r="H11" s="55"/>
      <c r="I11" s="56"/>
      <c r="J11" s="57"/>
      <c r="K11" s="58">
        <f t="shared" si="1"/>
        <v>0</v>
      </c>
      <c r="L11" s="59"/>
      <c r="M11" s="56"/>
      <c r="N11" s="60">
        <v>7.5899999999999995E-2</v>
      </c>
      <c r="O11" s="61">
        <f t="shared" si="0"/>
        <v>221.47620000000001</v>
      </c>
    </row>
    <row r="12" spans="1:15" s="36" customFormat="1" x14ac:dyDescent="0.2">
      <c r="A12" s="266" t="s">
        <v>29</v>
      </c>
      <c r="B12" s="268" t="s">
        <v>30</v>
      </c>
      <c r="C12" s="62">
        <f>C13</f>
        <v>1875</v>
      </c>
      <c r="D12" s="63" t="s">
        <v>31</v>
      </c>
      <c r="E12" s="64" t="s">
        <v>19</v>
      </c>
      <c r="F12" s="65"/>
      <c r="G12" s="66"/>
      <c r="H12" s="67">
        <v>3.2199999999999999E-2</v>
      </c>
      <c r="I12" s="68"/>
      <c r="J12" s="69"/>
      <c r="K12" s="70">
        <f t="shared" si="1"/>
        <v>1328.25</v>
      </c>
      <c r="L12" s="71"/>
      <c r="M12" s="68"/>
      <c r="N12" s="69"/>
      <c r="O12" s="72">
        <f t="shared" si="0"/>
        <v>15939</v>
      </c>
    </row>
    <row r="13" spans="1:15" s="36" customFormat="1" x14ac:dyDescent="0.2">
      <c r="A13" s="266"/>
      <c r="B13" s="268"/>
      <c r="C13" s="37">
        <v>1875</v>
      </c>
      <c r="D13" s="38" t="s">
        <v>32</v>
      </c>
      <c r="E13" s="39" t="s">
        <v>21</v>
      </c>
      <c r="F13" s="40"/>
      <c r="G13" s="41"/>
      <c r="H13" s="42"/>
      <c r="I13" s="47"/>
      <c r="J13" s="44">
        <v>3.5099999999999999E-2</v>
      </c>
      <c r="K13" s="45">
        <f t="shared" si="1"/>
        <v>65.8125</v>
      </c>
      <c r="L13" s="73"/>
      <c r="M13" s="47"/>
      <c r="N13" s="48"/>
      <c r="O13" s="49">
        <f t="shared" si="0"/>
        <v>789.75</v>
      </c>
    </row>
    <row r="14" spans="1:15" s="36" customFormat="1" ht="13.5" thickBot="1" x14ac:dyDescent="0.25">
      <c r="A14" s="267"/>
      <c r="B14" s="269"/>
      <c r="C14" s="50">
        <f>C13</f>
        <v>1875</v>
      </c>
      <c r="D14" s="51" t="s">
        <v>33</v>
      </c>
      <c r="E14" s="52" t="s">
        <v>23</v>
      </c>
      <c r="F14" s="53"/>
      <c r="G14" s="55"/>
      <c r="H14" s="55"/>
      <c r="I14" s="56"/>
      <c r="J14" s="57"/>
      <c r="K14" s="58">
        <f t="shared" si="1"/>
        <v>0</v>
      </c>
      <c r="L14" s="59"/>
      <c r="M14" s="56"/>
      <c r="N14" s="60">
        <v>7.2099999999999997E-2</v>
      </c>
      <c r="O14" s="61">
        <f t="shared" si="0"/>
        <v>135.1875</v>
      </c>
    </row>
    <row r="15" spans="1:15" s="36" customFormat="1" x14ac:dyDescent="0.2">
      <c r="A15" s="266" t="s">
        <v>34</v>
      </c>
      <c r="B15" s="268" t="s">
        <v>35</v>
      </c>
      <c r="C15" s="37">
        <v>354</v>
      </c>
      <c r="D15" s="63" t="s">
        <v>36</v>
      </c>
      <c r="E15" s="64" t="s">
        <v>19</v>
      </c>
      <c r="F15" s="65"/>
      <c r="G15" s="74">
        <v>3.3300000000000003E-2</v>
      </c>
      <c r="H15" s="66"/>
      <c r="I15" s="68"/>
      <c r="J15" s="69"/>
      <c r="K15" s="75">
        <f t="shared" si="1"/>
        <v>518.68079999999998</v>
      </c>
      <c r="L15" s="71"/>
      <c r="M15" s="68"/>
      <c r="N15" s="69"/>
      <c r="O15" s="76">
        <f t="shared" si="0"/>
        <v>6224.1696000000002</v>
      </c>
    </row>
    <row r="16" spans="1:15" s="36" customFormat="1" ht="13.5" thickBot="1" x14ac:dyDescent="0.25">
      <c r="A16" s="267"/>
      <c r="B16" s="269"/>
      <c r="C16" s="50">
        <f>C15</f>
        <v>354</v>
      </c>
      <c r="D16" s="51" t="s">
        <v>37</v>
      </c>
      <c r="E16" s="52" t="s">
        <v>23</v>
      </c>
      <c r="F16" s="53"/>
      <c r="G16" s="55"/>
      <c r="H16" s="55"/>
      <c r="I16" s="56"/>
      <c r="J16" s="57"/>
      <c r="K16" s="58">
        <f t="shared" si="1"/>
        <v>0</v>
      </c>
      <c r="L16" s="59"/>
      <c r="M16" s="77">
        <v>0.11269999999999999</v>
      </c>
      <c r="N16" s="78"/>
      <c r="O16" s="79">
        <f t="shared" si="0"/>
        <v>79.791600000000003</v>
      </c>
    </row>
    <row r="17" spans="1:17" s="36" customFormat="1" x14ac:dyDescent="0.2">
      <c r="A17" s="266" t="s">
        <v>38</v>
      </c>
      <c r="B17" s="268" t="s">
        <v>39</v>
      </c>
      <c r="C17" s="80">
        <v>2941</v>
      </c>
      <c r="D17" s="63" t="s">
        <v>40</v>
      </c>
      <c r="E17" s="64" t="s">
        <v>19</v>
      </c>
      <c r="F17" s="65"/>
      <c r="G17" s="66"/>
      <c r="H17" s="67">
        <v>3.2300000000000002E-2</v>
      </c>
      <c r="I17" s="68"/>
      <c r="J17" s="69"/>
      <c r="K17" s="70">
        <f t="shared" si="1"/>
        <v>2089.8746000000001</v>
      </c>
      <c r="L17" s="71"/>
      <c r="M17" s="68"/>
      <c r="N17" s="69"/>
      <c r="O17" s="72">
        <f t="shared" si="0"/>
        <v>25078.495200000001</v>
      </c>
    </row>
    <row r="18" spans="1:17" s="36" customFormat="1" x14ac:dyDescent="0.2">
      <c r="A18" s="266"/>
      <c r="B18" s="268"/>
      <c r="C18" s="81">
        <v>200</v>
      </c>
      <c r="D18" s="38" t="s">
        <v>41</v>
      </c>
      <c r="E18" s="39" t="s">
        <v>21</v>
      </c>
      <c r="F18" s="40"/>
      <c r="G18" s="42"/>
      <c r="H18" s="42"/>
      <c r="I18" s="47"/>
      <c r="J18" s="44">
        <v>3.3300000000000003E-2</v>
      </c>
      <c r="K18" s="45">
        <f t="shared" si="1"/>
        <v>6.66</v>
      </c>
      <c r="L18" s="46"/>
      <c r="M18" s="47"/>
      <c r="N18" s="48"/>
      <c r="O18" s="49">
        <f t="shared" si="0"/>
        <v>79.92</v>
      </c>
    </row>
    <row r="19" spans="1:17" s="36" customFormat="1" ht="13.5" thickBot="1" x14ac:dyDescent="0.25">
      <c r="A19" s="267"/>
      <c r="B19" s="269"/>
      <c r="C19" s="82">
        <f>C17</f>
        <v>2941</v>
      </c>
      <c r="D19" s="51" t="s">
        <v>42</v>
      </c>
      <c r="E19" s="52" t="s">
        <v>23</v>
      </c>
      <c r="F19" s="53"/>
      <c r="G19" s="55"/>
      <c r="H19" s="55"/>
      <c r="I19" s="56"/>
      <c r="J19" s="57"/>
      <c r="K19" s="58">
        <f t="shared" si="1"/>
        <v>0</v>
      </c>
      <c r="L19" s="83"/>
      <c r="M19" s="56"/>
      <c r="N19" s="60">
        <v>0.11269999999999999</v>
      </c>
      <c r="O19" s="61">
        <f t="shared" si="0"/>
        <v>331.45069999999998</v>
      </c>
    </row>
    <row r="20" spans="1:17" s="36" customFormat="1" ht="24.75" customHeight="1" x14ac:dyDescent="0.2">
      <c r="A20" s="270" t="s">
        <v>43</v>
      </c>
      <c r="B20" s="271" t="s">
        <v>44</v>
      </c>
      <c r="C20" s="84">
        <v>132</v>
      </c>
      <c r="D20" s="85" t="s">
        <v>45</v>
      </c>
      <c r="E20" s="86" t="s">
        <v>19</v>
      </c>
      <c r="F20" s="87"/>
      <c r="G20" s="88"/>
      <c r="H20" s="88"/>
      <c r="I20" s="89">
        <v>3.1399999999999997E-2</v>
      </c>
      <c r="J20" s="90"/>
      <c r="K20" s="91">
        <f t="shared" si="1"/>
        <v>20.724</v>
      </c>
      <c r="L20" s="92"/>
      <c r="M20" s="93"/>
      <c r="N20" s="94"/>
      <c r="O20" s="95">
        <f t="shared" si="0"/>
        <v>248.68799999999999</v>
      </c>
    </row>
    <row r="21" spans="1:17" s="36" customFormat="1" ht="24.75" customHeight="1" thickBot="1" x14ac:dyDescent="0.25">
      <c r="A21" s="267"/>
      <c r="B21" s="269"/>
      <c r="C21" s="82">
        <v>1100</v>
      </c>
      <c r="D21" s="51" t="s">
        <v>46</v>
      </c>
      <c r="E21" s="52" t="s">
        <v>21</v>
      </c>
      <c r="F21" s="53"/>
      <c r="G21" s="55"/>
      <c r="H21" s="55"/>
      <c r="I21" s="96"/>
      <c r="J21" s="57"/>
      <c r="K21" s="97">
        <f t="shared" si="1"/>
        <v>0</v>
      </c>
      <c r="L21" s="59"/>
      <c r="M21" s="77">
        <v>7.1199999999999999E-2</v>
      </c>
      <c r="N21" s="78"/>
      <c r="O21" s="79">
        <f t="shared" si="0"/>
        <v>156.63999999999999</v>
      </c>
    </row>
    <row r="22" spans="1:17" s="36" customFormat="1" ht="36.75" thickBot="1" x14ac:dyDescent="0.25">
      <c r="A22" s="98" t="s">
        <v>47</v>
      </c>
      <c r="B22" s="99" t="s">
        <v>48</v>
      </c>
      <c r="C22" s="100">
        <v>87</v>
      </c>
      <c r="D22" s="101" t="s">
        <v>49</v>
      </c>
      <c r="E22" s="102" t="s">
        <v>19</v>
      </c>
      <c r="F22" s="103"/>
      <c r="G22" s="104"/>
      <c r="H22" s="104"/>
      <c r="I22" s="105">
        <v>3.1300000000000001E-2</v>
      </c>
      <c r="J22" s="106"/>
      <c r="K22" s="107">
        <f t="shared" si="1"/>
        <v>13.615500000000001</v>
      </c>
      <c r="L22" s="108"/>
      <c r="M22" s="109"/>
      <c r="N22" s="106"/>
      <c r="O22" s="110">
        <f t="shared" si="0"/>
        <v>163.386</v>
      </c>
    </row>
    <row r="23" spans="1:17" s="36" customFormat="1" x14ac:dyDescent="0.2">
      <c r="A23" s="270" t="s">
        <v>50</v>
      </c>
      <c r="B23" s="271" t="s">
        <v>51</v>
      </c>
      <c r="C23" s="111">
        <f>C24</f>
        <v>240</v>
      </c>
      <c r="D23" s="85" t="s">
        <v>52</v>
      </c>
      <c r="E23" s="86" t="s">
        <v>19</v>
      </c>
      <c r="F23" s="87"/>
      <c r="G23" s="112"/>
      <c r="H23" s="113">
        <v>3.1300000000000001E-2</v>
      </c>
      <c r="I23" s="93"/>
      <c r="J23" s="94"/>
      <c r="K23" s="114">
        <f t="shared" si="1"/>
        <v>165.26400000000001</v>
      </c>
      <c r="L23" s="92"/>
      <c r="M23" s="93"/>
      <c r="N23" s="94"/>
      <c r="O23" s="115">
        <f t="shared" si="0"/>
        <v>1983.1679999999999</v>
      </c>
      <c r="Q23"/>
    </row>
    <row r="24" spans="1:17" s="36" customFormat="1" x14ac:dyDescent="0.2">
      <c r="A24" s="266"/>
      <c r="B24" s="268"/>
      <c r="C24" s="37">
        <v>240</v>
      </c>
      <c r="D24" s="116" t="s">
        <v>53</v>
      </c>
      <c r="E24" s="117" t="s">
        <v>21</v>
      </c>
      <c r="F24" s="118"/>
      <c r="G24" s="119"/>
      <c r="H24" s="119"/>
      <c r="I24" s="120">
        <v>5.2999999999999999E-2</v>
      </c>
      <c r="J24" s="121"/>
      <c r="K24" s="122">
        <f t="shared" si="1"/>
        <v>63.6</v>
      </c>
      <c r="L24" s="123"/>
      <c r="M24" s="124"/>
      <c r="N24" s="125"/>
      <c r="O24" s="126">
        <f t="shared" si="0"/>
        <v>763.2</v>
      </c>
      <c r="Q24"/>
    </row>
    <row r="25" spans="1:17" s="36" customFormat="1" ht="13.5" thickBot="1" x14ac:dyDescent="0.25">
      <c r="A25" s="267"/>
      <c r="B25" s="269"/>
      <c r="C25" s="50">
        <f>C24</f>
        <v>240</v>
      </c>
      <c r="D25" s="51" t="s">
        <v>54</v>
      </c>
      <c r="E25" s="52" t="s">
        <v>23</v>
      </c>
      <c r="F25" s="53"/>
      <c r="G25" s="54"/>
      <c r="H25" s="55"/>
      <c r="I25" s="56"/>
      <c r="J25" s="78"/>
      <c r="K25" s="97">
        <f t="shared" si="1"/>
        <v>0</v>
      </c>
      <c r="L25" s="59"/>
      <c r="M25" s="56"/>
      <c r="N25" s="60">
        <v>0.11269999999999999</v>
      </c>
      <c r="O25" s="61">
        <f t="shared" si="0"/>
        <v>27.047999999999998</v>
      </c>
      <c r="Q25"/>
    </row>
    <row r="26" spans="1:17" s="36" customFormat="1" x14ac:dyDescent="0.2">
      <c r="A26" s="266" t="s">
        <v>55</v>
      </c>
      <c r="B26" s="268" t="s">
        <v>56</v>
      </c>
      <c r="C26" s="127">
        <v>470</v>
      </c>
      <c r="D26" s="63" t="s">
        <v>57</v>
      </c>
      <c r="E26" s="64" t="s">
        <v>19</v>
      </c>
      <c r="F26" s="65"/>
      <c r="G26" s="66"/>
      <c r="H26" s="128"/>
      <c r="I26" s="68"/>
      <c r="J26" s="129">
        <v>7.2099999999999997E-2</v>
      </c>
      <c r="K26" s="130">
        <f t="shared" si="1"/>
        <v>33.887</v>
      </c>
      <c r="L26" s="71"/>
      <c r="M26" s="131"/>
      <c r="N26" s="69"/>
      <c r="O26" s="132">
        <f t="shared" si="0"/>
        <v>406.64400000000001</v>
      </c>
    </row>
    <row r="27" spans="1:17" s="36" customFormat="1" ht="13.5" thickBot="1" x14ac:dyDescent="0.25">
      <c r="A27" s="267"/>
      <c r="B27" s="269"/>
      <c r="C27" s="50">
        <f>C26</f>
        <v>470</v>
      </c>
      <c r="D27" s="51" t="s">
        <v>58</v>
      </c>
      <c r="E27" s="52" t="s">
        <v>23</v>
      </c>
      <c r="F27" s="53"/>
      <c r="G27" s="54"/>
      <c r="H27" s="55"/>
      <c r="I27" s="56"/>
      <c r="J27" s="57"/>
      <c r="K27" s="58">
        <f t="shared" si="1"/>
        <v>0</v>
      </c>
      <c r="L27" s="59"/>
      <c r="M27" s="56"/>
      <c r="N27" s="60">
        <v>7.1999999999999995E-2</v>
      </c>
      <c r="O27" s="61">
        <f t="shared" si="0"/>
        <v>33.840000000000003</v>
      </c>
    </row>
    <row r="28" spans="1:17" s="36" customFormat="1" x14ac:dyDescent="0.2">
      <c r="A28" s="266" t="s">
        <v>59</v>
      </c>
      <c r="B28" s="268" t="s">
        <v>60</v>
      </c>
      <c r="C28" s="62">
        <f>C29</f>
        <v>290</v>
      </c>
      <c r="D28" s="63" t="s">
        <v>61</v>
      </c>
      <c r="E28" s="64" t="s">
        <v>19</v>
      </c>
      <c r="F28" s="65"/>
      <c r="G28" s="66"/>
      <c r="H28" s="67">
        <v>3.1300000000000001E-2</v>
      </c>
      <c r="I28" s="68"/>
      <c r="J28" s="69"/>
      <c r="K28" s="70">
        <f t="shared" si="1"/>
        <v>199.69399999999999</v>
      </c>
      <c r="L28" s="71"/>
      <c r="M28" s="68"/>
      <c r="N28" s="69"/>
      <c r="O28" s="72">
        <f t="shared" si="0"/>
        <v>2396.328</v>
      </c>
    </row>
    <row r="29" spans="1:17" s="36" customFormat="1" x14ac:dyDescent="0.2">
      <c r="A29" s="266"/>
      <c r="B29" s="268"/>
      <c r="C29" s="37">
        <v>290</v>
      </c>
      <c r="D29" s="38" t="s">
        <v>62</v>
      </c>
      <c r="E29" s="39" t="s">
        <v>21</v>
      </c>
      <c r="F29" s="40"/>
      <c r="G29" s="41"/>
      <c r="H29" s="42"/>
      <c r="I29" s="47"/>
      <c r="J29" s="44">
        <v>2.8500000000000001E-2</v>
      </c>
      <c r="K29" s="45">
        <f t="shared" si="1"/>
        <v>8.2650000000000006</v>
      </c>
      <c r="L29" s="46"/>
      <c r="M29" s="43"/>
      <c r="N29" s="48"/>
      <c r="O29" s="49">
        <f t="shared" si="0"/>
        <v>99.18</v>
      </c>
    </row>
    <row r="30" spans="1:17" s="36" customFormat="1" ht="13.5" thickBot="1" x14ac:dyDescent="0.25">
      <c r="A30" s="267"/>
      <c r="B30" s="269"/>
      <c r="C30" s="50">
        <f>C29</f>
        <v>290</v>
      </c>
      <c r="D30" s="51" t="s">
        <v>63</v>
      </c>
      <c r="E30" s="52" t="s">
        <v>23</v>
      </c>
      <c r="F30" s="53"/>
      <c r="G30" s="54"/>
      <c r="H30" s="55"/>
      <c r="I30" s="56"/>
      <c r="J30" s="57"/>
      <c r="K30" s="58">
        <f t="shared" si="1"/>
        <v>0</v>
      </c>
      <c r="L30" s="59"/>
      <c r="M30" s="56"/>
      <c r="N30" s="60">
        <v>4.7399999999999998E-2</v>
      </c>
      <c r="O30" s="61">
        <f t="shared" si="0"/>
        <v>13.746</v>
      </c>
    </row>
    <row r="31" spans="1:17" s="36" customFormat="1" x14ac:dyDescent="0.2">
      <c r="A31" s="266" t="s">
        <v>64</v>
      </c>
      <c r="B31" s="268" t="s">
        <v>65</v>
      </c>
      <c r="C31" s="111">
        <f>C32</f>
        <v>160</v>
      </c>
      <c r="D31" s="63" t="s">
        <v>66</v>
      </c>
      <c r="E31" s="64" t="s">
        <v>19</v>
      </c>
      <c r="F31" s="65"/>
      <c r="G31" s="66"/>
      <c r="H31" s="67">
        <v>3.2300000000000002E-2</v>
      </c>
      <c r="I31" s="131"/>
      <c r="J31" s="133"/>
      <c r="K31" s="70">
        <f t="shared" si="1"/>
        <v>113.696</v>
      </c>
      <c r="L31" s="71"/>
      <c r="M31" s="68"/>
      <c r="N31" s="69"/>
      <c r="O31" s="72">
        <f t="shared" si="0"/>
        <v>1364.3520000000001</v>
      </c>
    </row>
    <row r="32" spans="1:17" s="36" customFormat="1" x14ac:dyDescent="0.2">
      <c r="A32" s="266"/>
      <c r="B32" s="268"/>
      <c r="C32" s="37">
        <v>160</v>
      </c>
      <c r="D32" s="116" t="s">
        <v>67</v>
      </c>
      <c r="E32" s="117" t="s">
        <v>21</v>
      </c>
      <c r="F32" s="118"/>
      <c r="G32" s="119"/>
      <c r="H32" s="134"/>
      <c r="I32" s="135"/>
      <c r="J32" s="44">
        <v>2.81E-2</v>
      </c>
      <c r="K32" s="45">
        <f t="shared" si="1"/>
        <v>4.4960000000000004</v>
      </c>
      <c r="L32" s="123"/>
      <c r="M32" s="124"/>
      <c r="N32" s="125"/>
      <c r="O32" s="49">
        <f t="shared" si="0"/>
        <v>53.951999999999998</v>
      </c>
    </row>
    <row r="33" spans="1:17" s="36" customFormat="1" ht="13.5" thickBot="1" x14ac:dyDescent="0.25">
      <c r="A33" s="267"/>
      <c r="B33" s="269"/>
      <c r="C33" s="50">
        <f>C32</f>
        <v>160</v>
      </c>
      <c r="D33" s="51" t="s">
        <v>68</v>
      </c>
      <c r="E33" s="52" t="s">
        <v>23</v>
      </c>
      <c r="F33" s="53"/>
      <c r="G33" s="54"/>
      <c r="H33" s="55"/>
      <c r="I33" s="56"/>
      <c r="J33" s="78"/>
      <c r="K33" s="97">
        <f t="shared" si="1"/>
        <v>0</v>
      </c>
      <c r="L33" s="59"/>
      <c r="M33" s="56"/>
      <c r="N33" s="60">
        <v>7.1199999999999999E-2</v>
      </c>
      <c r="O33" s="61">
        <f t="shared" si="0"/>
        <v>11.391999999999999</v>
      </c>
    </row>
    <row r="34" spans="1:17" s="36" customFormat="1" x14ac:dyDescent="0.2">
      <c r="A34" s="266" t="s">
        <v>69</v>
      </c>
      <c r="B34" s="268" t="s">
        <v>70</v>
      </c>
      <c r="C34" s="127">
        <v>185</v>
      </c>
      <c r="D34" s="63" t="s">
        <v>71</v>
      </c>
      <c r="E34" s="64" t="s">
        <v>19</v>
      </c>
      <c r="F34" s="65"/>
      <c r="G34" s="66"/>
      <c r="H34" s="128"/>
      <c r="I34" s="136">
        <v>3.2199999999999999E-2</v>
      </c>
      <c r="J34" s="133"/>
      <c r="K34" s="91">
        <f t="shared" si="1"/>
        <v>29.785</v>
      </c>
      <c r="L34" s="71"/>
      <c r="M34" s="131"/>
      <c r="N34" s="69"/>
      <c r="O34" s="137">
        <f>ROUND(12*(K34+$C34*(SUMPRODUCT(L$3:N$3,L34:N34))),4)</f>
        <v>357.42</v>
      </c>
    </row>
    <row r="35" spans="1:17" s="36" customFormat="1" ht="13.5" thickBot="1" x14ac:dyDescent="0.25">
      <c r="A35" s="267"/>
      <c r="B35" s="269"/>
      <c r="C35" s="50">
        <f>C34</f>
        <v>185</v>
      </c>
      <c r="D35" s="51" t="s">
        <v>72</v>
      </c>
      <c r="E35" s="52" t="s">
        <v>21</v>
      </c>
      <c r="F35" s="53"/>
      <c r="G35" s="54"/>
      <c r="H35" s="55"/>
      <c r="I35" s="56"/>
      <c r="J35" s="138">
        <v>7.2099999999999997E-2</v>
      </c>
      <c r="K35" s="139">
        <f t="shared" si="1"/>
        <v>13.3385</v>
      </c>
      <c r="L35" s="59"/>
      <c r="M35" s="56"/>
      <c r="N35" s="78"/>
      <c r="O35" s="140">
        <f>ROUND(12*(K35+$C35*(SUMPRODUCT(L$3:N$3,L35:N35))),4)</f>
        <v>160.06200000000001</v>
      </c>
    </row>
    <row r="36" spans="1:17" s="36" customFormat="1" ht="24.75" thickBot="1" x14ac:dyDescent="0.25">
      <c r="A36" s="141" t="s">
        <v>73</v>
      </c>
      <c r="B36" s="142" t="s">
        <v>74</v>
      </c>
      <c r="C36" s="143">
        <v>40</v>
      </c>
      <c r="D36" s="144" t="s">
        <v>75</v>
      </c>
      <c r="E36" s="145" t="s">
        <v>23</v>
      </c>
      <c r="F36" s="146"/>
      <c r="G36" s="147"/>
      <c r="H36" s="147"/>
      <c r="I36" s="148"/>
      <c r="J36" s="149"/>
      <c r="K36" s="150">
        <f t="shared" si="1"/>
        <v>0</v>
      </c>
      <c r="L36" s="151"/>
      <c r="M36" s="148"/>
      <c r="N36" s="152">
        <v>0.11269999999999999</v>
      </c>
      <c r="O36" s="153">
        <f>ROUND(12*(K36+$C36*(SUMPRODUCT(L$3:N$3,L36:N36))),4)</f>
        <v>4.508</v>
      </c>
    </row>
    <row r="37" spans="1:17" s="36" customFormat="1" ht="30.75" customHeight="1" thickBot="1" x14ac:dyDescent="0.25">
      <c r="A37" s="141" t="s">
        <v>76</v>
      </c>
      <c r="B37" s="142" t="s">
        <v>77</v>
      </c>
      <c r="C37" s="143">
        <v>43</v>
      </c>
      <c r="D37" s="144" t="s">
        <v>78</v>
      </c>
      <c r="E37" s="145" t="s">
        <v>19</v>
      </c>
      <c r="F37" s="146"/>
      <c r="G37" s="147"/>
      <c r="H37" s="154">
        <v>2.8500000000000001E-2</v>
      </c>
      <c r="I37" s="148"/>
      <c r="J37" s="155"/>
      <c r="K37" s="156">
        <f t="shared" si="1"/>
        <v>26.960999999999999</v>
      </c>
      <c r="L37" s="151"/>
      <c r="M37" s="148"/>
      <c r="N37" s="155"/>
      <c r="O37" s="157">
        <f>ROUND(12*(K37+$C37*(SUMPRODUCT(L$3:N$3,L37:N37))),4)</f>
        <v>323.53199999999998</v>
      </c>
    </row>
    <row r="38" spans="1:17" s="36" customFormat="1" ht="21.75" customHeight="1" x14ac:dyDescent="0.2">
      <c r="A38" s="266" t="s">
        <v>79</v>
      </c>
      <c r="B38" s="268" t="s">
        <v>80</v>
      </c>
      <c r="C38" s="37">
        <v>845</v>
      </c>
      <c r="D38" s="63" t="s">
        <v>81</v>
      </c>
      <c r="E38" s="64" t="s">
        <v>19</v>
      </c>
      <c r="F38" s="65"/>
      <c r="G38" s="66"/>
      <c r="H38" s="67">
        <v>5.5999999999999999E-3</v>
      </c>
      <c r="I38" s="68"/>
      <c r="J38" s="133"/>
      <c r="K38" s="70">
        <f t="shared" si="1"/>
        <v>104.104</v>
      </c>
      <c r="L38" s="71"/>
      <c r="M38" s="68"/>
      <c r="N38" s="69"/>
      <c r="O38" s="72">
        <f t="shared" si="0"/>
        <v>1249.248</v>
      </c>
    </row>
    <row r="39" spans="1:17" s="36" customFormat="1" ht="21.75" customHeight="1" thickBot="1" x14ac:dyDescent="0.25">
      <c r="A39" s="267"/>
      <c r="B39" s="269"/>
      <c r="C39" s="50">
        <f>C38</f>
        <v>845</v>
      </c>
      <c r="D39" s="51" t="s">
        <v>82</v>
      </c>
      <c r="E39" s="52" t="s">
        <v>21</v>
      </c>
      <c r="F39" s="53"/>
      <c r="G39" s="54"/>
      <c r="H39" s="55"/>
      <c r="I39" s="56"/>
      <c r="J39" s="138">
        <v>3.04E-2</v>
      </c>
      <c r="K39" s="139">
        <f t="shared" si="1"/>
        <v>25.687999999999999</v>
      </c>
      <c r="L39" s="59"/>
      <c r="M39" s="56"/>
      <c r="N39" s="78"/>
      <c r="O39" s="140">
        <f t="shared" si="0"/>
        <v>308.25599999999997</v>
      </c>
    </row>
    <row r="40" spans="1:17" s="36" customFormat="1" ht="21.75" customHeight="1" thickBot="1" x14ac:dyDescent="0.25">
      <c r="A40" s="98" t="s">
        <v>83</v>
      </c>
      <c r="B40" s="99" t="s">
        <v>84</v>
      </c>
      <c r="C40" s="100">
        <v>2000</v>
      </c>
      <c r="D40" s="101" t="s">
        <v>85</v>
      </c>
      <c r="E40" s="102" t="s">
        <v>19</v>
      </c>
      <c r="F40" s="103"/>
      <c r="G40" s="104"/>
      <c r="H40" s="158"/>
      <c r="I40" s="109"/>
      <c r="J40" s="159">
        <v>3.2300000000000002E-2</v>
      </c>
      <c r="K40" s="160">
        <f t="shared" si="1"/>
        <v>64.599999999999994</v>
      </c>
      <c r="L40" s="108"/>
      <c r="M40" s="109"/>
      <c r="N40" s="106"/>
      <c r="O40" s="161">
        <f t="shared" si="0"/>
        <v>775.2</v>
      </c>
    </row>
    <row r="41" spans="1:17" s="36" customFormat="1" ht="26.25" customHeight="1" thickBot="1" x14ac:dyDescent="0.25">
      <c r="A41" s="141" t="s">
        <v>86</v>
      </c>
      <c r="B41" s="142" t="s">
        <v>87</v>
      </c>
      <c r="C41" s="143">
        <v>3500</v>
      </c>
      <c r="D41" s="144" t="s">
        <v>88</v>
      </c>
      <c r="E41" s="145" t="s">
        <v>21</v>
      </c>
      <c r="F41" s="146"/>
      <c r="G41" s="147"/>
      <c r="H41" s="162"/>
      <c r="I41" s="148"/>
      <c r="J41" s="155"/>
      <c r="K41" s="163">
        <f t="shared" si="1"/>
        <v>0</v>
      </c>
      <c r="L41" s="151"/>
      <c r="M41" s="164">
        <v>4.0500000000000001E-2</v>
      </c>
      <c r="N41" s="155"/>
      <c r="O41" s="165">
        <f t="shared" si="0"/>
        <v>283.5</v>
      </c>
    </row>
    <row r="42" spans="1:17" s="36" customFormat="1" ht="28.5" customHeight="1" thickBot="1" x14ac:dyDescent="0.25">
      <c r="A42" s="141" t="s">
        <v>89</v>
      </c>
      <c r="B42" s="142" t="s">
        <v>90</v>
      </c>
      <c r="C42" s="143">
        <v>1500</v>
      </c>
      <c r="D42" s="144" t="s">
        <v>91</v>
      </c>
      <c r="E42" s="145" t="s">
        <v>21</v>
      </c>
      <c r="F42" s="146"/>
      <c r="G42" s="147"/>
      <c r="H42" s="162"/>
      <c r="I42" s="148"/>
      <c r="J42" s="166"/>
      <c r="K42" s="167">
        <f t="shared" si="1"/>
        <v>0</v>
      </c>
      <c r="L42" s="168">
        <v>0.88649999999999995</v>
      </c>
      <c r="M42" s="148"/>
      <c r="N42" s="155"/>
      <c r="O42" s="169">
        <f t="shared" si="0"/>
        <v>3989.25</v>
      </c>
    </row>
    <row r="43" spans="1:17" s="36" customFormat="1" ht="30.75" customHeight="1" thickBot="1" x14ac:dyDescent="0.25">
      <c r="A43" s="141" t="s">
        <v>92</v>
      </c>
      <c r="B43" s="142" t="s">
        <v>93</v>
      </c>
      <c r="C43" s="143">
        <v>750</v>
      </c>
      <c r="D43" s="144" t="s">
        <v>52</v>
      </c>
      <c r="E43" s="145" t="s">
        <v>21</v>
      </c>
      <c r="F43" s="146"/>
      <c r="G43" s="147"/>
      <c r="H43" s="162"/>
      <c r="I43" s="148"/>
      <c r="J43" s="155"/>
      <c r="K43" s="163">
        <f t="shared" si="1"/>
        <v>0</v>
      </c>
      <c r="L43" s="151"/>
      <c r="M43" s="164">
        <v>0.11269999999999999</v>
      </c>
      <c r="N43" s="149"/>
      <c r="O43" s="165">
        <f t="shared" si="0"/>
        <v>169.05</v>
      </c>
    </row>
    <row r="44" spans="1:17" s="36" customFormat="1" ht="17.25" customHeight="1" thickBot="1" x14ac:dyDescent="0.25">
      <c r="A44" s="170" t="s">
        <v>94</v>
      </c>
      <c r="B44" s="171" t="s">
        <v>95</v>
      </c>
      <c r="C44" s="37">
        <v>685</v>
      </c>
      <c r="D44" s="116" t="s">
        <v>96</v>
      </c>
      <c r="E44" s="117" t="s">
        <v>19</v>
      </c>
      <c r="F44" s="118"/>
      <c r="G44" s="119"/>
      <c r="H44" s="119"/>
      <c r="I44" s="124"/>
      <c r="J44" s="172">
        <v>6.4999999999999997E-3</v>
      </c>
      <c r="K44" s="173">
        <f t="shared" si="1"/>
        <v>4.4524999999999997</v>
      </c>
      <c r="L44" s="123"/>
      <c r="M44" s="124"/>
      <c r="N44" s="125"/>
      <c r="O44" s="174">
        <f t="shared" si="0"/>
        <v>53.43</v>
      </c>
      <c r="Q44"/>
    </row>
    <row r="45" spans="1:17" s="36" customFormat="1" ht="20.25" customHeight="1" thickTop="1" thickBot="1" x14ac:dyDescent="0.25">
      <c r="A45" s="175"/>
      <c r="B45" s="176"/>
      <c r="C45" s="177">
        <f>SUM(C7,C10,C13,C15,C17,C21,C22,C24,C26,C29,C32,C34,C36,C37,C38,C40,C41,C42,C43,C44)</f>
        <v>21183</v>
      </c>
      <c r="D45" s="176"/>
      <c r="E45" s="176"/>
      <c r="F45" s="178"/>
      <c r="G45" s="179">
        <f>ROUND(SUMPRODUCT($C6:$C44,G6:G44),4)</f>
        <v>11.7882</v>
      </c>
      <c r="H45" s="180">
        <f>ROUND(SUMPRODUCT($C6:$C44,H6:H44),4)</f>
        <v>289.5086</v>
      </c>
      <c r="I45" s="181">
        <f>ROUND(SUMPRODUCT($C6:$C44,I6:I44),4)</f>
        <v>25.544899999999998</v>
      </c>
      <c r="J45" s="182">
        <f>ROUND(SUMPRODUCT($C6:$C44,J6:J44),4)</f>
        <v>355.30470000000003</v>
      </c>
      <c r="K45" s="183">
        <f>ROUND(SUM(K6:K44),4)</f>
        <v>7370.8991999999998</v>
      </c>
      <c r="L45" s="184">
        <f>ROUND(SUMPRODUCT($C6:$C44,L6:L44),4)</f>
        <v>1329.75</v>
      </c>
      <c r="M45" s="185">
        <f>ROUND(SUMPRODUCT($C6:$C44,M6:M44),4)</f>
        <v>344.49079999999998</v>
      </c>
      <c r="N45" s="186">
        <f>ROUND(SUMPRODUCT($C6:$C44,N6:N44),4)</f>
        <v>913.88840000000005</v>
      </c>
      <c r="O45" s="187">
        <f>ROUND(SUM(O6:O44),4)</f>
        <v>94042.910399999993</v>
      </c>
      <c r="Q45"/>
    </row>
    <row r="46" spans="1:17" s="36" customFormat="1" ht="14.25" thickTop="1" thickBot="1" x14ac:dyDescent="0.25">
      <c r="A46" s="175"/>
      <c r="B46" s="176"/>
      <c r="C46" s="188"/>
      <c r="D46" s="176"/>
      <c r="E46" s="176"/>
      <c r="F46" s="178"/>
      <c r="G46" s="176"/>
      <c r="H46" s="176"/>
      <c r="I46" s="176"/>
      <c r="J46" s="189" t="s">
        <v>97</v>
      </c>
      <c r="K46" s="183">
        <f>ROUND(SUMPRODUCT(G3:J3,G45:J45),4)</f>
        <v>7370.8991999999998</v>
      </c>
      <c r="L46" s="176"/>
      <c r="M46" s="176"/>
      <c r="N46" s="189" t="s">
        <v>98</v>
      </c>
      <c r="O46" s="187">
        <f>ROUND((K46+(SUMPRODUCT(L3:N3,L45:N45)))*12,4)</f>
        <v>94042.910399999993</v>
      </c>
      <c r="Q46"/>
    </row>
    <row r="47" spans="1:17" s="36" customFormat="1" ht="13.5" customHeight="1" thickTop="1" x14ac:dyDescent="0.2">
      <c r="A47" s="256" t="s">
        <v>99</v>
      </c>
      <c r="B47" s="257"/>
      <c r="C47" s="257"/>
      <c r="D47" s="257"/>
      <c r="E47" s="257"/>
      <c r="F47" s="190"/>
      <c r="G47" s="191"/>
      <c r="H47" s="191"/>
      <c r="I47" s="191"/>
      <c r="J47" s="192"/>
      <c r="K47" s="193"/>
      <c r="L47" s="191"/>
      <c r="M47" s="191"/>
      <c r="N47" s="192"/>
      <c r="O47" s="194"/>
      <c r="Q47"/>
    </row>
    <row r="48" spans="1:17" s="36" customFormat="1" x14ac:dyDescent="0.2">
      <c r="A48" s="258"/>
      <c r="B48" s="259"/>
      <c r="C48" s="259"/>
      <c r="D48" s="259"/>
      <c r="E48" s="259"/>
      <c r="F48" s="195"/>
      <c r="G48" s="196"/>
      <c r="H48" s="196"/>
      <c r="I48" s="196"/>
      <c r="J48" s="197"/>
      <c r="K48" s="198"/>
      <c r="L48" s="196"/>
      <c r="M48" s="196"/>
      <c r="N48" s="197"/>
      <c r="O48" s="199"/>
      <c r="Q48"/>
    </row>
    <row r="49" spans="1:17" s="36" customFormat="1" x14ac:dyDescent="0.2">
      <c r="A49" s="258" t="s">
        <v>109</v>
      </c>
      <c r="B49" s="259"/>
      <c r="C49" s="259"/>
      <c r="D49" s="259"/>
      <c r="E49" s="259"/>
      <c r="F49" s="195"/>
      <c r="G49" s="196"/>
      <c r="H49" s="196"/>
      <c r="I49" s="196"/>
      <c r="J49" s="197"/>
      <c r="K49" s="198"/>
      <c r="L49" s="196"/>
      <c r="M49" s="196"/>
      <c r="N49" s="197"/>
      <c r="O49" s="199"/>
      <c r="Q49"/>
    </row>
    <row r="50" spans="1:17" s="36" customFormat="1" ht="13.5" thickBot="1" x14ac:dyDescent="0.25">
      <c r="A50" s="260"/>
      <c r="B50" s="261"/>
      <c r="C50" s="261"/>
      <c r="D50" s="261"/>
      <c r="E50" s="261"/>
      <c r="F50" s="200"/>
      <c r="G50" s="201"/>
      <c r="H50" s="201"/>
      <c r="I50" s="201"/>
      <c r="J50" s="202"/>
      <c r="K50" s="203"/>
      <c r="L50" s="201"/>
      <c r="M50" s="201"/>
      <c r="N50" s="202"/>
      <c r="O50" s="204"/>
      <c r="Q50"/>
    </row>
    <row r="51" spans="1:17" s="36" customFormat="1" ht="30" customHeight="1" thickTop="1" x14ac:dyDescent="0.2">
      <c r="A51" s="205" t="s">
        <v>100</v>
      </c>
      <c r="B51" s="206" t="s">
        <v>101</v>
      </c>
      <c r="C51" s="207"/>
      <c r="D51" s="208"/>
      <c r="E51" s="208"/>
      <c r="F51" s="209">
        <v>1</v>
      </c>
      <c r="G51" s="210"/>
      <c r="H51" s="211">
        <v>36.32</v>
      </c>
      <c r="I51" s="262" t="s">
        <v>102</v>
      </c>
      <c r="J51" s="263"/>
      <c r="K51" s="212">
        <f>H51*22</f>
        <v>799.04</v>
      </c>
      <c r="L51" s="264" t="s">
        <v>103</v>
      </c>
      <c r="M51" s="265"/>
      <c r="N51" s="263"/>
      <c r="O51" s="213">
        <f>ROUND(K51*14,2)</f>
        <v>11186.56</v>
      </c>
    </row>
    <row r="52" spans="1:17" s="36" customFormat="1" ht="30" customHeight="1" x14ac:dyDescent="0.2">
      <c r="A52" s="214" t="s">
        <v>100</v>
      </c>
      <c r="B52" s="215" t="s">
        <v>101</v>
      </c>
      <c r="C52" s="216"/>
      <c r="D52" s="217"/>
      <c r="E52" s="217"/>
      <c r="F52" s="218">
        <v>2</v>
      </c>
      <c r="G52" s="219"/>
      <c r="H52" s="220">
        <v>36.32</v>
      </c>
      <c r="I52" s="249"/>
      <c r="J52" s="250"/>
      <c r="K52" s="221">
        <f>H52*22</f>
        <v>799.04</v>
      </c>
      <c r="L52" s="251"/>
      <c r="M52" s="252"/>
      <c r="N52" s="250"/>
      <c r="O52" s="222">
        <f>ROUND(K52*14,2)</f>
        <v>11186.56</v>
      </c>
    </row>
    <row r="53" spans="1:17" s="36" customFormat="1" ht="30" customHeight="1" x14ac:dyDescent="0.2">
      <c r="A53" s="214" t="s">
        <v>100</v>
      </c>
      <c r="B53" s="215" t="s">
        <v>104</v>
      </c>
      <c r="C53" s="216"/>
      <c r="D53" s="217"/>
      <c r="E53" s="217"/>
      <c r="F53" s="218">
        <v>3</v>
      </c>
      <c r="G53" s="219"/>
      <c r="H53" s="220">
        <v>36.32</v>
      </c>
      <c r="I53" s="249"/>
      <c r="J53" s="250"/>
      <c r="K53" s="221">
        <f>H53*22</f>
        <v>799.04</v>
      </c>
      <c r="L53" s="251"/>
      <c r="M53" s="252"/>
      <c r="N53" s="250"/>
      <c r="O53" s="222">
        <f>ROUND(K53*14,2)</f>
        <v>11186.56</v>
      </c>
    </row>
    <row r="54" spans="1:17" s="36" customFormat="1" ht="30" customHeight="1" x14ac:dyDescent="0.2">
      <c r="A54" s="214" t="s">
        <v>100</v>
      </c>
      <c r="B54" s="215" t="s">
        <v>105</v>
      </c>
      <c r="C54" s="216"/>
      <c r="D54" s="217"/>
      <c r="E54" s="217"/>
      <c r="F54" s="218">
        <v>4</v>
      </c>
      <c r="G54" s="219"/>
      <c r="H54" s="220">
        <v>36.32</v>
      </c>
      <c r="I54" s="249"/>
      <c r="J54" s="250"/>
      <c r="K54" s="221">
        <f>H54*22</f>
        <v>799.04</v>
      </c>
      <c r="L54" s="251"/>
      <c r="M54" s="252"/>
      <c r="N54" s="250"/>
      <c r="O54" s="222">
        <f>ROUND(K54*14,2)</f>
        <v>11186.56</v>
      </c>
    </row>
    <row r="55" spans="1:17" s="36" customFormat="1" ht="30" customHeight="1" thickBot="1" x14ac:dyDescent="0.25">
      <c r="A55" s="223" t="s">
        <v>100</v>
      </c>
      <c r="B55" s="224" t="s">
        <v>106</v>
      </c>
      <c r="C55" s="225"/>
      <c r="D55" s="226"/>
      <c r="E55" s="226"/>
      <c r="F55" s="227">
        <v>5</v>
      </c>
      <c r="G55" s="228"/>
      <c r="H55" s="229">
        <v>36.32</v>
      </c>
      <c r="I55" s="253"/>
      <c r="J55" s="254"/>
      <c r="K55" s="230">
        <f>H55*22</f>
        <v>799.04</v>
      </c>
      <c r="L55" s="255"/>
      <c r="M55" s="255"/>
      <c r="N55" s="255"/>
      <c r="O55" s="231">
        <f>ROUND(K55*14,2)</f>
        <v>11186.56</v>
      </c>
    </row>
    <row r="56" spans="1:17" s="36" customFormat="1" ht="19.5" thickTop="1" thickBot="1" x14ac:dyDescent="0.25">
      <c r="A56" s="196"/>
      <c r="B56" s="196"/>
      <c r="C56" s="232"/>
      <c r="D56" s="196"/>
      <c r="E56" s="196"/>
      <c r="F56" s="196"/>
      <c r="G56" s="196"/>
      <c r="H56" s="196"/>
      <c r="I56" s="196"/>
      <c r="J56" s="197" t="s">
        <v>107</v>
      </c>
      <c r="K56" s="233">
        <f>ROUND(SUM(K46,K51:K55),2)</f>
        <v>11366.1</v>
      </c>
      <c r="L56" s="191"/>
      <c r="M56" s="191"/>
      <c r="N56" s="192" t="s">
        <v>108</v>
      </c>
      <c r="O56" s="234">
        <f>ROUND(SUM(O46,O51:O55),2)</f>
        <v>149975.71</v>
      </c>
      <c r="Q56"/>
    </row>
    <row r="57" spans="1:17" s="235" customFormat="1" ht="15.75" thickTop="1" x14ac:dyDescent="0.2">
      <c r="C57" s="236"/>
      <c r="J57" s="237"/>
      <c r="K57" s="238"/>
      <c r="L57" s="239"/>
      <c r="M57" s="239"/>
      <c r="N57" s="240"/>
      <c r="O57"/>
      <c r="P57"/>
      <c r="Q57" s="241"/>
    </row>
  </sheetData>
  <sheetProtection algorithmName="SHA-512" hashValue="TwX6F89GXjxirqJHIuG2X2inAGGhwKGp/SWwH0Fre3hewI3bbN89dzr75k8ET33dLIaTJY6rHg4xXMptEscyAA==" saltValue="ZaabB1detsqQwBYQCU49IQ==" spinCount="100000" sheet="1" objects="1" scenarios="1" formatColumns="0"/>
  <protectedRanges>
    <protectedRange sqref="A57:O57" name="Range4"/>
    <protectedRange sqref="G51:H55" name="Range3"/>
    <protectedRange sqref="L6:N44" name="Range2"/>
    <protectedRange sqref="G6:J44" name="Range1"/>
  </protectedRanges>
  <mergeCells count="43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1"/>
    <mergeCell ref="B9:B11"/>
    <mergeCell ref="A12:A14"/>
    <mergeCell ref="B12:B14"/>
    <mergeCell ref="A15:A16"/>
    <mergeCell ref="B15:B16"/>
    <mergeCell ref="A17:A19"/>
    <mergeCell ref="B17:B19"/>
    <mergeCell ref="A20:A21"/>
    <mergeCell ref="B20:B21"/>
    <mergeCell ref="A23:A25"/>
    <mergeCell ref="B23:B25"/>
    <mergeCell ref="A26:A27"/>
    <mergeCell ref="B26:B27"/>
    <mergeCell ref="A28:A30"/>
    <mergeCell ref="B28:B30"/>
    <mergeCell ref="A31:A33"/>
    <mergeCell ref="B31:B33"/>
    <mergeCell ref="A34:A35"/>
    <mergeCell ref="B34:B35"/>
    <mergeCell ref="A38:A39"/>
    <mergeCell ref="B38:B39"/>
    <mergeCell ref="A47:E48"/>
    <mergeCell ref="A49:E50"/>
    <mergeCell ref="I51:J51"/>
    <mergeCell ref="L51:N51"/>
    <mergeCell ref="I52:J52"/>
    <mergeCell ref="L52:N52"/>
    <mergeCell ref="I53:J53"/>
    <mergeCell ref="L53:N53"/>
    <mergeCell ref="I54:J54"/>
    <mergeCell ref="L54:N54"/>
    <mergeCell ref="I55:J55"/>
    <mergeCell ref="L55:N55"/>
  </mergeCells>
  <conditionalFormatting sqref="O6:O43 K6:K44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&amp;C&amp;"Arial,Πλάγια"&amp;11&amp;A</oddHeader>
    <oddFooter>&amp;CΣελίδα &amp;P από &amp;N</oddFooter>
  </headerFooter>
  <rowBreaks count="1" manualBreakCount="1">
    <brk id="3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ΠΙΝΑΚΑΣ Δ2 ΟΙΚΟΝΟΜΙΚΗ</vt:lpstr>
      <vt:lpstr>ΠΙΝΑΚΑΣ Δ3 ΥΠΟΔΕΙΓΜΑ</vt:lpstr>
      <vt:lpstr>'ΠΙΝΑΚΑΣ Δ2 ΟΙΚΟΝΟΜΙΚΗ'!Print_Area</vt:lpstr>
      <vt:lpstr>'ΠΙΝΑΚΑΣ Δ3 ΥΠΟΔΕΙΓΜΑ'!Print_Area</vt:lpstr>
      <vt:lpstr>'ΠΙΝΑΚΑΣ Δ2 ΟΙΚΟΝΟΜΙΚΗ'!Print_Titles</vt:lpstr>
      <vt:lpstr>'ΠΙΝΑΚΑΣ Δ3 ΥΠΟΔΕΙΓΜΑ'!Print_Titles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Panagiotis Vrakatselis</cp:lastModifiedBy>
  <cp:lastPrinted>2014-10-10T12:53:56Z</cp:lastPrinted>
  <dcterms:created xsi:type="dcterms:W3CDTF">2014-10-10T12:20:25Z</dcterms:created>
  <dcterms:modified xsi:type="dcterms:W3CDTF">2014-10-10T12:58:50Z</dcterms:modified>
</cp:coreProperties>
</file>