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5.25\Procurement\COMMON\2018\2018DIAGONISMOI\2018_Diagonismoi_Genikoi\2018-0000new_CLEANNINGSERVICES\ΕΓΓΡΑΦΑ ΔΙΑΓΩΝΙΣΜΟΥ\"/>
    </mc:Choice>
  </mc:AlternateContent>
  <bookViews>
    <workbookView xWindow="0" yWindow="0" windowWidth="21600" windowHeight="9630" activeTab="1"/>
  </bookViews>
  <sheets>
    <sheet name="Πίνακας Δ2" sheetId="16" r:id="rId1"/>
    <sheet name="Πίνακας Δ3" sheetId="18" r:id="rId2"/>
  </sheets>
  <definedNames>
    <definedName name="_xlnm.Print_Area" localSheetId="0">'Πίνακας Δ2'!$A$1:$O$60</definedName>
    <definedName name="_xlnm.Print_Area" localSheetId="1">'Πίνακας Δ3'!$A$1:$O$60</definedName>
    <definedName name="_xlnm.Print_Titles" localSheetId="0">'Πίνακας Δ2'!$1:$5</definedName>
    <definedName name="_xlnm.Print_Titles" localSheetId="1">'Πίνακας Δ3'!$1:$5</definedName>
  </definedNames>
  <calcPr calcId="152511"/>
</workbook>
</file>

<file path=xl/calcChain.xml><?xml version="1.0" encoding="utf-8"?>
<calcChain xmlns="http://schemas.openxmlformats.org/spreadsheetml/2006/main">
  <c r="G57" i="18" l="1"/>
  <c r="K57" i="18" s="1"/>
  <c r="O57" i="18" s="1"/>
  <c r="G56" i="18"/>
  <c r="K56" i="18" s="1"/>
  <c r="O56" i="18" s="1"/>
  <c r="G55" i="18"/>
  <c r="G54" i="18"/>
  <c r="K54" i="18" s="1"/>
  <c r="O54" i="18" s="1"/>
  <c r="K53" i="18"/>
  <c r="O53" i="18" s="1"/>
  <c r="K45" i="18"/>
  <c r="K44" i="18"/>
  <c r="K43" i="18"/>
  <c r="K38" i="18"/>
  <c r="K35" i="18"/>
  <c r="K32" i="18"/>
  <c r="K29" i="18"/>
  <c r="K27" i="18"/>
  <c r="K23" i="18"/>
  <c r="K21" i="18"/>
  <c r="K18" i="18"/>
  <c r="K8" i="18"/>
  <c r="N3" i="18"/>
  <c r="M3" i="18"/>
  <c r="L3" i="18"/>
  <c r="K55" i="18" l="1"/>
  <c r="O55" i="18" s="1"/>
  <c r="C47" i="18"/>
  <c r="K12" i="18"/>
  <c r="K15" i="18"/>
  <c r="K57" i="16" l="1"/>
  <c r="O57" i="16" s="1"/>
  <c r="G57" i="16"/>
  <c r="K56" i="16"/>
  <c r="O56" i="16" s="1"/>
  <c r="G56" i="16"/>
  <c r="K55" i="16"/>
  <c r="O55" i="16" s="1"/>
  <c r="G55" i="16"/>
  <c r="K54" i="16"/>
  <c r="O54" i="16" s="1"/>
  <c r="G54" i="16"/>
  <c r="K53" i="16"/>
  <c r="O53" i="16" s="1"/>
  <c r="K46" i="16"/>
  <c r="K45" i="16"/>
  <c r="K44" i="16"/>
  <c r="K43" i="16"/>
  <c r="K42" i="16"/>
  <c r="K41" i="16"/>
  <c r="K39" i="16"/>
  <c r="K38" i="16"/>
  <c r="K37" i="16"/>
  <c r="K35" i="16"/>
  <c r="K32" i="16"/>
  <c r="K29" i="16"/>
  <c r="K25" i="16"/>
  <c r="K24" i="16"/>
  <c r="K23" i="16"/>
  <c r="K22" i="16"/>
  <c r="K20" i="16"/>
  <c r="K21" i="16"/>
  <c r="K17" i="16"/>
  <c r="K16" i="16"/>
  <c r="K14" i="16"/>
  <c r="K11" i="16"/>
  <c r="K10" i="16"/>
  <c r="N3" i="16"/>
  <c r="M3" i="16"/>
  <c r="L3" i="16"/>
  <c r="O21" i="16" l="1"/>
  <c r="O24" i="16"/>
  <c r="O14" i="16"/>
  <c r="K34" i="16"/>
  <c r="O34" i="16" s="1"/>
  <c r="O37" i="16"/>
  <c r="O32" i="16"/>
  <c r="O43" i="16"/>
  <c r="O16" i="16"/>
  <c r="O25" i="16"/>
  <c r="K30" i="16"/>
  <c r="O30" i="16" s="1"/>
  <c r="O35" i="16"/>
  <c r="O38" i="16"/>
  <c r="K40" i="16"/>
  <c r="O40" i="16" s="1"/>
  <c r="O29" i="16"/>
  <c r="O39" i="16"/>
  <c r="O46" i="16"/>
  <c r="O10" i="16"/>
  <c r="O20" i="16"/>
  <c r="K28" i="16"/>
  <c r="O28" i="16" s="1"/>
  <c r="K31" i="16"/>
  <c r="O31" i="16" s="1"/>
  <c r="K36" i="16"/>
  <c r="O36" i="16" s="1"/>
  <c r="O41" i="16"/>
  <c r="O44" i="16"/>
  <c r="K7" i="16"/>
  <c r="O7" i="16" s="1"/>
  <c r="O11" i="16"/>
  <c r="O17" i="16"/>
  <c r="O22" i="16"/>
  <c r="K6" i="16"/>
  <c r="O6" i="16" s="1"/>
  <c r="K9" i="16"/>
  <c r="O9" i="16" s="1"/>
  <c r="K13" i="16"/>
  <c r="O13" i="16" s="1"/>
  <c r="K18" i="16"/>
  <c r="O18" i="16" s="1"/>
  <c r="O23" i="16"/>
  <c r="K26" i="16"/>
  <c r="O26" i="16" s="1"/>
  <c r="O42" i="16"/>
  <c r="O45" i="16"/>
  <c r="K8" i="16"/>
  <c r="O8" i="16" s="1"/>
  <c r="K12" i="16"/>
  <c r="O12" i="16" s="1"/>
  <c r="K15" i="16"/>
  <c r="O15" i="16" s="1"/>
  <c r="K27" i="16"/>
  <c r="O27" i="16" s="1"/>
  <c r="K33" i="16"/>
  <c r="O33" i="16" s="1"/>
  <c r="C47" i="16"/>
  <c r="K19" i="16"/>
  <c r="O19" i="16" s="1"/>
  <c r="H47" i="16" l="1"/>
  <c r="J47" i="16"/>
  <c r="O47" i="16"/>
  <c r="G47" i="16"/>
  <c r="I47" i="16"/>
  <c r="K47" i="16"/>
  <c r="K48" i="16" l="1"/>
  <c r="K58" i="16" s="1"/>
  <c r="O48" i="16" l="1"/>
  <c r="O58" i="16" s="1"/>
  <c r="K40" i="18"/>
  <c r="O40" i="18" s="1"/>
  <c r="K33" i="18"/>
  <c r="O33" i="18" s="1"/>
  <c r="K24" i="18"/>
  <c r="O24" i="18" s="1"/>
  <c r="K13" i="18"/>
  <c r="O13" i="18" s="1"/>
  <c r="K31" i="18"/>
  <c r="O31" i="18" s="1"/>
  <c r="O23" i="18"/>
  <c r="K11" i="18"/>
  <c r="O11" i="18" s="1"/>
  <c r="O38" i="18"/>
  <c r="O29" i="18"/>
  <c r="O21" i="18"/>
  <c r="K39" i="18"/>
  <c r="O39" i="18" s="1"/>
  <c r="K30" i="18"/>
  <c r="O30" i="18" s="1"/>
  <c r="K22" i="18"/>
  <c r="O22" i="18" s="1"/>
  <c r="K9" i="18"/>
  <c r="O9" i="18" s="1"/>
  <c r="O43" i="18"/>
  <c r="K20" i="18"/>
  <c r="O20" i="18" s="1"/>
  <c r="O27" i="18"/>
  <c r="K28" i="18"/>
  <c r="O28" i="18" s="1"/>
  <c r="K19" i="18"/>
  <c r="O19" i="18" s="1"/>
  <c r="K37" i="18"/>
  <c r="O37" i="18" s="1"/>
  <c r="K26" i="18"/>
  <c r="O26" i="18" s="1"/>
  <c r="K17" i="18"/>
  <c r="O17" i="18" s="1"/>
  <c r="O35" i="18"/>
  <c r="O15" i="18"/>
  <c r="K46" i="18"/>
  <c r="O46" i="18" s="1"/>
  <c r="K42" i="18"/>
  <c r="O42" i="18" s="1"/>
  <c r="K36" i="18"/>
  <c r="O36" i="18" s="1"/>
  <c r="K25" i="18"/>
  <c r="O25" i="18" s="1"/>
  <c r="O45" i="18"/>
  <c r="K41" i="18"/>
  <c r="O41" i="18" s="1"/>
  <c r="K34" i="18"/>
  <c r="O34" i="18" s="1"/>
  <c r="K14" i="18"/>
  <c r="O14" i="18" s="1"/>
  <c r="O32" i="18"/>
  <c r="O12" i="18"/>
  <c r="H47" i="18" l="1"/>
  <c r="K6" i="18"/>
  <c r="K10" i="18"/>
  <c r="O10" i="18" s="1"/>
  <c r="I47" i="18"/>
  <c r="K7" i="18"/>
  <c r="O7" i="18" s="1"/>
  <c r="J47" i="18"/>
  <c r="K16" i="18"/>
  <c r="O16" i="18" s="1"/>
  <c r="G47" i="18"/>
  <c r="O8" i="18"/>
  <c r="N47" i="18"/>
  <c r="O18" i="18"/>
  <c r="M47" i="18"/>
  <c r="O44" i="18"/>
  <c r="L47" i="18"/>
  <c r="K48" i="18" l="1"/>
  <c r="O48" i="18" s="1"/>
  <c r="O58" i="18" s="1"/>
  <c r="O6" i="18"/>
  <c r="O47" i="18" s="1"/>
  <c r="K47" i="18"/>
  <c r="K58" i="18" l="1"/>
</calcChain>
</file>

<file path=xl/sharedStrings.xml><?xml version="1.0" encoding="utf-8"?>
<sst xmlns="http://schemas.openxmlformats.org/spreadsheetml/2006/main" count="318" uniqueCount="115">
  <si>
    <t>Εξώστες</t>
  </si>
  <si>
    <t>Περσίδες</t>
  </si>
  <si>
    <t>Υαλοπίνακες εξωτερικοί</t>
  </si>
  <si>
    <t>Αύλειος Χώρος</t>
  </si>
  <si>
    <t>Ημιυπαίθριοι χώροι</t>
  </si>
  <si>
    <t>Ανελκυστήρες</t>
  </si>
  <si>
    <t>Κυλικείο (κουζίνα)</t>
  </si>
  <si>
    <t>Κυλικείο (τραπεζαρία)</t>
  </si>
  <si>
    <t>Βιβλιοθήκη</t>
  </si>
  <si>
    <t>Αίθουσες Σεμιναρίων</t>
  </si>
  <si>
    <t>Αμφιθέατρο</t>
  </si>
  <si>
    <t>Μονάδα PET camera</t>
  </si>
  <si>
    <t>Διαδρομος επικοινωνίας ΜΖΠ</t>
  </si>
  <si>
    <t>Γραφεία εκτός εργαστηρίων</t>
  </si>
  <si>
    <t>ΚΑΘΑΡΕΣ ΕΠΙΦΑΝΕΙΕΣ (τ.μ.)</t>
  </si>
  <si>
    <t>ΚΑΤΗΓΟΡΙΕΣ ΧΩΡΩΝ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</si>
  <si>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Α</t>
    </r>
  </si>
  <si>
    <t>ΣΥΝΟΛΙΚΗ ΜΗΝΙΑΙΑ ΔΑΠΑΝΗ ΣΕ ΕΥΡΩ</t>
  </si>
  <si>
    <t>ΣΥΝΟΛΙΚΗ ΕΤΗΣΙΑ ΔΑΠΑΝΗ ΣΕ ΕΥΡΩ</t>
  </si>
  <si>
    <t>είκοσι δύο φορές το μήνα</t>
  </si>
  <si>
    <t>πέντε φορές το μήνα</t>
  </si>
  <si>
    <t>μία φορά το μήνα</t>
  </si>
  <si>
    <t>κάθε έξι μήνες</t>
  </si>
  <si>
    <t>κάθε δώδεκα μήνες</t>
  </si>
  <si>
    <t>Α/Α</t>
  </si>
  <si>
    <t>ΕΙΔΟΣ ΚΑΘΑΡΙΣΜΟΥ</t>
  </si>
  <si>
    <t>ΠΡΟΣΦΕΡΟΜΕΝΗ ΤΙΜΗ ΜΟΝΑΔΑΣ ΣΕ ΕΥΡΩ ΑΝΑ Τ.Μ., ΗΜΕΡΑ ΚΑΙ ΤΡΟΠΟ ΚΑΘΑΡΙΣΜΟΥ</t>
  </si>
  <si>
    <t>α</t>
  </si>
  <si>
    <t>Κλιμακο στάσια</t>
  </si>
  <si>
    <t>α1)</t>
  </si>
  <si>
    <t>Βασικός</t>
  </si>
  <si>
    <t>α2)</t>
  </si>
  <si>
    <t>Περιοδικός</t>
  </si>
  <si>
    <t>α3)</t>
  </si>
  <si>
    <t>Γενικός</t>
  </si>
  <si>
    <t>β</t>
  </si>
  <si>
    <t>β1)</t>
  </si>
  <si>
    <t>β2)</t>
  </si>
  <si>
    <t>β3)</t>
  </si>
  <si>
    <t>γ</t>
  </si>
  <si>
    <t>γ1)</t>
  </si>
  <si>
    <t>γ2)</t>
  </si>
  <si>
    <t>γ3)</t>
  </si>
  <si>
    <t>δ</t>
  </si>
  <si>
    <t>δ1)</t>
  </si>
  <si>
    <t>δ2)</t>
  </si>
  <si>
    <t>ε</t>
  </si>
  <si>
    <t>ε1)</t>
  </si>
  <si>
    <t>ε2)</t>
  </si>
  <si>
    <t>ε3)</t>
  </si>
  <si>
    <t>στ</t>
  </si>
  <si>
    <t>στ1)</t>
  </si>
  <si>
    <t>στ2)</t>
  </si>
  <si>
    <t>ζ</t>
  </si>
  <si>
    <t>ζ1)</t>
  </si>
  <si>
    <t>η</t>
  </si>
  <si>
    <t>η1)</t>
  </si>
  <si>
    <t>θ</t>
  </si>
  <si>
    <t>θ1)</t>
  </si>
  <si>
    <t>θ2)</t>
  </si>
  <si>
    <t>ι</t>
  </si>
  <si>
    <t>ι1)</t>
  </si>
  <si>
    <t>ι2)</t>
  </si>
  <si>
    <t>ια</t>
  </si>
  <si>
    <t>ια1)</t>
  </si>
  <si>
    <t>ια2)</t>
  </si>
  <si>
    <t>ια3)</t>
  </si>
  <si>
    <t>ιβ</t>
  </si>
  <si>
    <t>ιβ1)</t>
  </si>
  <si>
    <t>ιβ2)</t>
  </si>
  <si>
    <t>ιγ</t>
  </si>
  <si>
    <t>ιγ1)</t>
  </si>
  <si>
    <t>ιδ</t>
  </si>
  <si>
    <t>ιε</t>
  </si>
  <si>
    <t>ιε1)</t>
  </si>
  <si>
    <t>ιστ</t>
  </si>
  <si>
    <t>ιστ1)</t>
  </si>
  <si>
    <t>ιζ</t>
  </si>
  <si>
    <t>ιζ1)</t>
  </si>
  <si>
    <t>ιη</t>
  </si>
  <si>
    <t>ιθ</t>
  </si>
  <si>
    <t>ΜΗΝΙΑΙΑ ΔΑΠΑΝΗ ΚΑΘΑΡΙΣΜΟΥ</t>
  </si>
  <si>
    <t>ΕΤΗΣΙΑ ΔΑΠΑΝΗ ΚΑΘΑΡΙΣΜΟΥ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</si>
  <si>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Β</t>
    </r>
  </si>
  <si>
    <t>ΓΕΝΙΚΟ ΣΥΝΟΛΟ ΒΑΣΙΚΗΣ ΜΗΝΙΑΙΑΣ ΔΑΠΑΝΗΣ</t>
  </si>
  <si>
    <r>
      <t xml:space="preserve">ΓΕΝ ΣΥΝΟΛΟ ΕΤΗΣΙΑΣ ΔΑΠΑΝΗΣ </t>
    </r>
    <r>
      <rPr>
        <b/>
        <sz val="14"/>
        <rFont val="Arial"/>
        <family val="2"/>
        <charset val="161"/>
      </rPr>
      <t>(Τε)</t>
    </r>
  </si>
  <si>
    <t>8 ΩΡΕΣ</t>
  </si>
  <si>
    <t>ιβ΄</t>
  </si>
  <si>
    <t>η2)</t>
  </si>
  <si>
    <t>η3)</t>
  </si>
  <si>
    <t>ι3)</t>
  </si>
  <si>
    <t>ιβ' 1)</t>
  </si>
  <si>
    <t>σαράντα τέσσερις φορές το μήνα</t>
  </si>
  <si>
    <t>κάθε τέσσερις μήνες</t>
  </si>
  <si>
    <t>ιδ1)</t>
  </si>
  <si>
    <t>ιδ2)</t>
  </si>
  <si>
    <t>ιθ1)</t>
  </si>
  <si>
    <t>ΔΑΠΑΝΗ ΥΠΗΡΕΣΙΩΝ ΕΡΓΑΤΩΝ (ΤΤΥ)</t>
  </si>
  <si>
    <t>Υπόγειο πάρκινγκ</t>
  </si>
  <si>
    <t>β4)</t>
  </si>
  <si>
    <t>Περιοδικός 1</t>
  </si>
  <si>
    <t>Περιοδικός 2</t>
  </si>
  <si>
    <t>δ3)</t>
  </si>
  <si>
    <t>Κοινόχρηστοι Χώροι (διάδρομοι φουαγιέ σύνολο 2.918m2)</t>
  </si>
  <si>
    <t>Εργαστήρια (σύνολο 2.941m2)</t>
  </si>
  <si>
    <t>Πτέρυγα Χειρουργείων (σύνολο 1.100m2)</t>
  </si>
  <si>
    <t>Τουαλέτες (σύνολο 354m2)</t>
  </si>
  <si>
    <t>ΔΑΠΑΝΗ ΥΠΗΡΕΣΙΩΝ ΚΑΘΑΡΙΣΤΗ/ΤΡΙΑΣ (ΙΙΒΕΑΑ)</t>
  </si>
  <si>
    <t>ΔΑΠΑΝΗ  ΚΑΘΑΡΙΣΤΗ/ΤΡΙΑΣ (ΠΧ)</t>
  </si>
  <si>
    <t>ΔΑΠΑΝΗ  ΚΑΘΑΡΙΣΤΗ/ΤΡΙΑΣ (ΟΠ)</t>
  </si>
  <si>
    <t>ΔΑΠΑΝΗ ΥΠΗΡΕΣΙΩΝ  ΚΑΘΑΡΙΣΤΗ/ΤΡΙΑΣ (ΙΙΒΕΑΑ)</t>
  </si>
  <si>
    <t>ΠΡΟΓΡΑΜΜΑΤΙΣΜΟΣ ΚΑΘΑΡΙΣΜΟΥ ΧΩΡΩΝ ΙΙΒΕΑΑ 2019 - 2020</t>
  </si>
  <si>
    <t xml:space="preserve"> Εργάτες / καθαριστές διαθέσιμοι σε συγκεκριμένους χώρους ή καθήκοντα</t>
  </si>
  <si>
    <t>ΒΑΣΙΚΗ ΜΗΝΙΑΙΑ ΔΑΠΑΝΗ ΕΡΓΑΤΗ / ΚΑΘΑΡΙΣΤΗ</t>
  </si>
  <si>
    <t>ΕΤΗΣΙΑ ΔΑΠΑΝΗ ΕΡΓΑΤΗ / ΚΑΘΑΡΙΣΤΗ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</si>
</sst>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00"/>
  </numFmts>
  <fonts count="37" x14ac:knownFonts="1">
    <font>
      <sz val="10"/>
      <name val="Arial"/>
      <charset val="161"/>
    </font>
    <font>
      <sz val="10"/>
      <name val="Arial"/>
      <family val="2"/>
      <charset val="161"/>
    </font>
    <font>
      <sz val="10"/>
      <name val="Arial"/>
      <family val="2"/>
      <charset val="161"/>
    </font>
    <font>
      <b/>
      <sz val="10"/>
      <name val="Arial"/>
      <family val="2"/>
      <charset val="161"/>
    </font>
    <font>
      <sz val="11"/>
      <color indexed="8"/>
      <name val="Calibri"/>
      <family val="2"/>
      <charset val="161"/>
    </font>
    <font>
      <sz val="11"/>
      <color indexed="9"/>
      <name val="Calibri"/>
      <family val="2"/>
      <charset val="161"/>
    </font>
    <font>
      <sz val="11"/>
      <color indexed="20"/>
      <name val="Calibri"/>
      <family val="2"/>
      <charset val="161"/>
    </font>
    <font>
      <b/>
      <sz val="11"/>
      <color indexed="52"/>
      <name val="Calibri"/>
      <family val="2"/>
      <charset val="161"/>
    </font>
    <font>
      <b/>
      <sz val="11"/>
      <color indexed="9"/>
      <name val="Calibri"/>
      <family val="2"/>
      <charset val="161"/>
    </font>
    <font>
      <i/>
      <sz val="11"/>
      <color indexed="23"/>
      <name val="Calibri"/>
      <family val="2"/>
      <charset val="161"/>
    </font>
    <font>
      <sz val="11"/>
      <color indexed="17"/>
      <name val="Calibri"/>
      <family val="2"/>
      <charset val="161"/>
    </font>
    <font>
      <b/>
      <sz val="15"/>
      <color indexed="56"/>
      <name val="Calibri"/>
      <family val="2"/>
      <charset val="161"/>
    </font>
    <font>
      <b/>
      <sz val="13"/>
      <color indexed="56"/>
      <name val="Calibri"/>
      <family val="2"/>
      <charset val="161"/>
    </font>
    <font>
      <b/>
      <sz val="11"/>
      <color indexed="56"/>
      <name val="Calibri"/>
      <family val="2"/>
      <charset val="161"/>
    </font>
    <font>
      <sz val="11"/>
      <color indexed="62"/>
      <name val="Calibri"/>
      <family val="2"/>
      <charset val="161"/>
    </font>
    <font>
      <sz val="11"/>
      <color indexed="52"/>
      <name val="Calibri"/>
      <family val="2"/>
      <charset val="161"/>
    </font>
    <font>
      <sz val="11"/>
      <color indexed="60"/>
      <name val="Calibri"/>
      <family val="2"/>
      <charset val="161"/>
    </font>
    <font>
      <b/>
      <sz val="11"/>
      <color indexed="63"/>
      <name val="Calibri"/>
      <family val="2"/>
      <charset val="161"/>
    </font>
    <font>
      <b/>
      <sz val="18"/>
      <color indexed="56"/>
      <name val="Cambria"/>
      <family val="2"/>
      <charset val="161"/>
    </font>
    <font>
      <b/>
      <sz val="11"/>
      <color indexed="8"/>
      <name val="Calibri"/>
      <family val="2"/>
      <charset val="161"/>
    </font>
    <font>
      <sz val="11"/>
      <color indexed="10"/>
      <name val="Calibri"/>
      <family val="2"/>
      <charset val="161"/>
    </font>
    <font>
      <sz val="10"/>
      <color indexed="8"/>
      <name val="Arial"/>
      <family val="2"/>
      <charset val="161"/>
    </font>
    <font>
      <b/>
      <sz val="10"/>
      <name val="Arial"/>
      <family val="2"/>
      <charset val="161"/>
    </font>
    <font>
      <b/>
      <sz val="8"/>
      <name val="Arial"/>
      <family val="2"/>
      <charset val="161"/>
    </font>
    <font>
      <b/>
      <i/>
      <sz val="9"/>
      <name val="Arial"/>
      <family val="2"/>
      <charset val="161"/>
    </font>
    <font>
      <b/>
      <sz val="9"/>
      <name val="Arial"/>
      <family val="2"/>
      <charset val="161"/>
    </font>
    <font>
      <b/>
      <i/>
      <sz val="10"/>
      <name val="Arial"/>
      <family val="2"/>
      <charset val="161"/>
    </font>
    <font>
      <b/>
      <sz val="10"/>
      <color indexed="9"/>
      <name val="Arial"/>
      <family val="2"/>
      <charset val="161"/>
    </font>
    <font>
      <sz val="10"/>
      <color indexed="9"/>
      <name val="Arial"/>
      <family val="2"/>
      <charset val="161"/>
    </font>
    <font>
      <b/>
      <u/>
      <sz val="10"/>
      <name val="Arial"/>
      <family val="2"/>
      <charset val="161"/>
    </font>
    <font>
      <b/>
      <sz val="11"/>
      <name val="Arial"/>
      <family val="2"/>
      <charset val="161"/>
    </font>
    <font>
      <b/>
      <sz val="14"/>
      <name val="Arial"/>
      <family val="2"/>
      <charset val="161"/>
    </font>
    <font>
      <b/>
      <sz val="10"/>
      <color indexed="8"/>
      <name val="Arial"/>
      <family val="2"/>
      <charset val="161"/>
    </font>
    <font>
      <b/>
      <sz val="10"/>
      <color indexed="10"/>
      <name val="Arial"/>
      <family val="2"/>
      <charset val="161"/>
    </font>
    <font>
      <sz val="8"/>
      <name val="Tms Rmn"/>
      <charset val="161"/>
    </font>
    <font>
      <sz val="10"/>
      <color theme="1"/>
      <name val="Arial"/>
      <family val="2"/>
      <charset val="161"/>
    </font>
    <font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1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double">
        <color indexed="23"/>
      </right>
      <top style="double">
        <color indexed="23"/>
      </top>
      <bottom/>
      <diagonal/>
    </border>
    <border>
      <left/>
      <right/>
      <top style="double">
        <color indexed="23"/>
      </top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double">
        <color indexed="23"/>
      </top>
      <bottom style="medium">
        <color indexed="23"/>
      </bottom>
      <diagonal/>
    </border>
    <border>
      <left style="medium">
        <color indexed="64"/>
      </left>
      <right/>
      <top style="double">
        <color indexed="23"/>
      </top>
      <bottom style="medium">
        <color indexed="23"/>
      </bottom>
      <diagonal/>
    </border>
    <border>
      <left/>
      <right style="medium">
        <color indexed="63"/>
      </right>
      <top style="double">
        <color indexed="23"/>
      </top>
      <bottom style="medium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/>
      <bottom style="double">
        <color indexed="23"/>
      </bottom>
      <diagonal/>
    </border>
    <border>
      <left style="thin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23"/>
      </right>
      <top/>
      <bottom/>
      <diagonal/>
    </border>
    <border>
      <left/>
      <right style="double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/>
      <right/>
      <top style="double">
        <color indexed="23"/>
      </top>
      <bottom style="thin">
        <color indexed="23"/>
      </bottom>
      <diagonal/>
    </border>
    <border>
      <left/>
      <right style="double">
        <color indexed="23"/>
      </right>
      <top style="double">
        <color indexed="23"/>
      </top>
      <bottom style="thin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 style="double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double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63"/>
      </right>
      <top/>
      <bottom style="thin">
        <color indexed="23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double">
        <color indexed="23"/>
      </right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/>
      <bottom style="medium">
        <color indexed="23"/>
      </bottom>
      <diagonal/>
    </border>
    <border>
      <left/>
      <right style="double">
        <color indexed="23"/>
      </right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double">
        <color indexed="23"/>
      </right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63"/>
      </right>
      <top/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63"/>
      </right>
      <top/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medium">
        <color indexed="63"/>
      </right>
      <top style="double">
        <color indexed="23"/>
      </top>
      <bottom/>
      <diagonal/>
    </border>
    <border>
      <left/>
      <right/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63"/>
      </right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thin">
        <color indexed="63"/>
      </bottom>
      <diagonal/>
    </border>
    <border>
      <left/>
      <right/>
      <top style="double">
        <color indexed="23"/>
      </top>
      <bottom style="thin">
        <color indexed="63"/>
      </bottom>
      <diagonal/>
    </border>
    <border>
      <left/>
      <right style="double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double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double">
        <color indexed="23"/>
      </bottom>
      <diagonal/>
    </border>
    <border>
      <left/>
      <right/>
      <top style="thin">
        <color indexed="63"/>
      </top>
      <bottom style="double">
        <color indexed="23"/>
      </bottom>
      <diagonal/>
    </border>
    <border>
      <left/>
      <right style="double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thin">
        <color indexed="23"/>
      </right>
      <top style="double">
        <color indexed="2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/>
      <diagonal/>
    </border>
    <border>
      <left style="medium">
        <color indexed="63"/>
      </left>
      <right/>
      <top/>
      <bottom style="double">
        <color indexed="23"/>
      </bottom>
      <diagonal/>
    </border>
    <border>
      <left style="medium">
        <color indexed="63"/>
      </left>
      <right/>
      <top style="double">
        <color indexed="23"/>
      </top>
      <bottom style="medium">
        <color indexed="23"/>
      </bottom>
      <diagonal/>
    </border>
    <border>
      <left/>
      <right style="thin">
        <color indexed="64"/>
      </right>
      <top/>
      <bottom style="double">
        <color indexed="23"/>
      </bottom>
      <diagonal/>
    </border>
    <border>
      <left style="thin">
        <color indexed="64"/>
      </left>
      <right/>
      <top/>
      <bottom style="double">
        <color indexed="23"/>
      </bottom>
      <diagonal/>
    </border>
    <border>
      <left/>
      <right/>
      <top style="medium">
        <color indexed="23"/>
      </top>
      <bottom style="double">
        <color indexed="23"/>
      </bottom>
      <diagonal/>
    </border>
    <border>
      <left/>
      <right style="medium">
        <color indexed="23"/>
      </right>
      <top style="medium">
        <color indexed="23"/>
      </top>
      <bottom style="double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/>
      <diagonal/>
    </border>
    <border>
      <left style="medium">
        <color indexed="6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thin">
        <color indexed="63"/>
      </top>
      <bottom style="thin">
        <color indexed="63"/>
      </bottom>
      <diagonal/>
    </border>
    <border>
      <left/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/>
      <top style="thin">
        <color indexed="63"/>
      </top>
      <bottom style="thin">
        <color indexed="63"/>
      </bottom>
      <diagonal/>
    </border>
    <border>
      <left style="thin">
        <color indexed="23"/>
      </left>
      <right/>
      <top style="thin">
        <color indexed="63"/>
      </top>
      <bottom style="double">
        <color indexed="23"/>
      </bottom>
      <diagonal/>
    </border>
    <border>
      <left/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63"/>
      </left>
      <right/>
      <top/>
      <bottom/>
      <diagonal/>
    </border>
    <border>
      <left style="thin">
        <color indexed="23"/>
      </left>
      <right/>
      <top style="double">
        <color indexed="23"/>
      </top>
      <bottom style="thin">
        <color indexed="63"/>
      </bottom>
      <diagonal/>
    </border>
    <border>
      <left/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/>
      <top style="double">
        <color indexed="23"/>
      </top>
      <bottom style="thin">
        <color indexed="63"/>
      </bottom>
      <diagonal/>
    </border>
  </borders>
  <cellStyleXfs count="4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0" borderId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/>
    <xf numFmtId="37" fontId="34" fillId="0" borderId="0"/>
    <xf numFmtId="0" fontId="35" fillId="0" borderId="0"/>
    <xf numFmtId="0" fontId="36" fillId="0" borderId="0"/>
  </cellStyleXfs>
  <cellXfs count="306">
    <xf numFmtId="0" fontId="0" fillId="0" borderId="0" xfId="0"/>
    <xf numFmtId="0" fontId="3" fillId="0" borderId="0" xfId="0" applyFont="1"/>
    <xf numFmtId="0" fontId="3" fillId="0" borderId="10" xfId="0" applyFont="1" applyBorder="1" applyAlignment="1">
      <alignment horizont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 applyAlignment="1">
      <alignment horizontal="center" wrapText="1"/>
    </xf>
    <xf numFmtId="0" fontId="3" fillId="0" borderId="16" xfId="0" applyFont="1" applyFill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13" fontId="3" fillId="0" borderId="19" xfId="0" applyNumberFormat="1" applyFont="1" applyBorder="1" applyAlignment="1">
      <alignment horizontal="center"/>
    </xf>
    <xf numFmtId="13" fontId="3" fillId="0" borderId="20" xfId="0" applyNumberFormat="1" applyFont="1" applyBorder="1" applyAlignment="1">
      <alignment horizontal="center"/>
    </xf>
    <xf numFmtId="13" fontId="3" fillId="0" borderId="21" xfId="0" applyNumberFormat="1" applyFont="1" applyBorder="1" applyAlignment="1">
      <alignment horizontal="center"/>
    </xf>
    <xf numFmtId="0" fontId="22" fillId="0" borderId="22" xfId="0" applyFont="1" applyBorder="1" applyAlignment="1">
      <alignment horizontal="center" wrapText="1"/>
    </xf>
    <xf numFmtId="0" fontId="0" fillId="24" borderId="23" xfId="0" applyFill="1" applyBorder="1" applyAlignment="1">
      <alignment wrapText="1"/>
    </xf>
    <xf numFmtId="0" fontId="0" fillId="25" borderId="23" xfId="0" applyFill="1" applyBorder="1" applyAlignment="1">
      <alignment wrapText="1"/>
    </xf>
    <xf numFmtId="0" fontId="0" fillId="26" borderId="24" xfId="0" applyFill="1" applyBorder="1" applyAlignment="1">
      <alignment wrapText="1"/>
    </xf>
    <xf numFmtId="0" fontId="0" fillId="27" borderId="25" xfId="0" applyFill="1" applyBorder="1" applyAlignment="1">
      <alignment wrapText="1"/>
    </xf>
    <xf numFmtId="0" fontId="0" fillId="28" borderId="26" xfId="0" applyFill="1" applyBorder="1" applyAlignment="1">
      <alignment wrapText="1"/>
    </xf>
    <xf numFmtId="0" fontId="23" fillId="0" borderId="27" xfId="0" applyFont="1" applyBorder="1"/>
    <xf numFmtId="0" fontId="24" fillId="0" borderId="16" xfId="0" applyFont="1" applyBorder="1" applyAlignment="1">
      <alignment wrapText="1"/>
    </xf>
    <xf numFmtId="10" fontId="0" fillId="0" borderId="0" xfId="0" applyNumberFormat="1" applyAlignment="1">
      <alignment horizontal="center"/>
    </xf>
    <xf numFmtId="10" fontId="0" fillId="0" borderId="0" xfId="0" applyNumberFormat="1"/>
    <xf numFmtId="3" fontId="27" fillId="0" borderId="28" xfId="0" applyNumberFormat="1" applyFont="1" applyBorder="1" applyAlignment="1">
      <alignment vertical="center"/>
    </xf>
    <xf numFmtId="0" fontId="24" fillId="0" borderId="29" xfId="0" applyFont="1" applyBorder="1" applyAlignment="1">
      <alignment horizontal="right" vertical="center"/>
    </xf>
    <xf numFmtId="0" fontId="24" fillId="0" borderId="30" xfId="0" applyFont="1" applyBorder="1" applyAlignment="1">
      <alignment vertical="center"/>
    </xf>
    <xf numFmtId="0" fontId="28" fillId="0" borderId="31" xfId="0" applyFont="1" applyBorder="1" applyAlignment="1">
      <alignment vertical="center"/>
    </xf>
    <xf numFmtId="0" fontId="2" fillId="24" borderId="32" xfId="0" applyNumberFormat="1" applyFont="1" applyFill="1" applyBorder="1" applyAlignment="1">
      <alignment vertical="center"/>
    </xf>
    <xf numFmtId="0" fontId="2" fillId="0" borderId="33" xfId="0" applyNumberFormat="1" applyFont="1" applyBorder="1" applyAlignment="1">
      <alignment vertical="center"/>
    </xf>
    <xf numFmtId="0" fontId="2" fillId="0" borderId="34" xfId="0" applyNumberFormat="1" applyFont="1" applyBorder="1" applyAlignment="1">
      <alignment vertical="center"/>
    </xf>
    <xf numFmtId="164" fontId="2" fillId="24" borderId="35" xfId="0" applyNumberFormat="1" applyFont="1" applyFill="1" applyBorder="1" applyAlignment="1">
      <alignment vertical="center"/>
    </xf>
    <xf numFmtId="0" fontId="2" fillId="0" borderId="36" xfId="0" applyNumberFormat="1" applyFont="1" applyBorder="1" applyAlignment="1">
      <alignment vertical="center"/>
    </xf>
    <xf numFmtId="164" fontId="2" fillId="24" borderId="37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/>
    <xf numFmtId="3" fontId="3" fillId="0" borderId="20" xfId="0" applyNumberFormat="1" applyFont="1" applyBorder="1" applyAlignment="1">
      <alignment vertical="center"/>
    </xf>
    <xf numFmtId="0" fontId="24" fillId="0" borderId="39" xfId="0" applyFont="1" applyBorder="1" applyAlignment="1">
      <alignment horizontal="right" vertical="center"/>
    </xf>
    <xf numFmtId="0" fontId="24" fillId="0" borderId="40" xfId="0" applyFont="1" applyBorder="1" applyAlignment="1">
      <alignment vertical="center"/>
    </xf>
    <xf numFmtId="0" fontId="28" fillId="0" borderId="41" xfId="0" applyFont="1" applyBorder="1" applyAlignment="1">
      <alignment vertical="center"/>
    </xf>
    <xf numFmtId="0" fontId="2" fillId="0" borderId="42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26" borderId="43" xfId="0" applyNumberFormat="1" applyFont="1" applyFill="1" applyBorder="1" applyAlignment="1">
      <alignment vertical="center"/>
    </xf>
    <xf numFmtId="164" fontId="2" fillId="26" borderId="44" xfId="0" applyNumberFormat="1" applyFont="1" applyFill="1" applyBorder="1" applyAlignment="1">
      <alignment vertical="center"/>
    </xf>
    <xf numFmtId="0" fontId="2" fillId="0" borderId="45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43" xfId="0" applyNumberFormat="1" applyFont="1" applyBorder="1" applyAlignment="1">
      <alignment vertical="center"/>
    </xf>
    <xf numFmtId="164" fontId="2" fillId="26" borderId="46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24" fillId="0" borderId="49" xfId="0" applyFont="1" applyBorder="1" applyAlignment="1">
      <alignment horizontal="right" vertical="center"/>
    </xf>
    <xf numFmtId="0" fontId="24" fillId="0" borderId="50" xfId="0" applyFont="1" applyBorder="1" applyAlignment="1">
      <alignment vertical="center"/>
    </xf>
    <xf numFmtId="0" fontId="28" fillId="0" borderId="51" xfId="0" applyFont="1" applyBorder="1" applyAlignment="1">
      <alignment vertical="center"/>
    </xf>
    <xf numFmtId="0" fontId="2" fillId="0" borderId="52" xfId="0" applyNumberFormat="1" applyFont="1" applyBorder="1" applyAlignment="1">
      <alignment vertical="center"/>
    </xf>
    <xf numFmtId="0" fontId="2" fillId="0" borderId="53" xfId="0" applyNumberFormat="1" applyFont="1" applyBorder="1" applyAlignment="1">
      <alignment vertical="center"/>
    </xf>
    <xf numFmtId="0" fontId="2" fillId="0" borderId="54" xfId="0" applyNumberFormat="1" applyFont="1" applyBorder="1" applyAlignment="1">
      <alignment vertical="center"/>
    </xf>
    <xf numFmtId="164" fontId="2" fillId="0" borderId="55" xfId="0" applyNumberFormat="1" applyFont="1" applyBorder="1" applyAlignment="1">
      <alignment vertical="center"/>
    </xf>
    <xf numFmtId="0" fontId="2" fillId="0" borderId="56" xfId="0" applyNumberFormat="1" applyFont="1" applyBorder="1" applyAlignment="1">
      <alignment vertical="center"/>
    </xf>
    <xf numFmtId="3" fontId="27" fillId="0" borderId="20" xfId="0" applyNumberFormat="1" applyFont="1" applyBorder="1" applyAlignment="1">
      <alignment vertical="center"/>
    </xf>
    <xf numFmtId="0" fontId="24" fillId="0" borderId="57" xfId="0" applyFont="1" applyBorder="1" applyAlignment="1">
      <alignment horizontal="right" vertical="center"/>
    </xf>
    <xf numFmtId="0" fontId="24" fillId="0" borderId="58" xfId="0" applyFont="1" applyBorder="1" applyAlignment="1">
      <alignment vertical="center"/>
    </xf>
    <xf numFmtId="0" fontId="28" fillId="0" borderId="59" xfId="0" applyFont="1" applyBorder="1" applyAlignment="1">
      <alignment vertical="center"/>
    </xf>
    <xf numFmtId="0" fontId="2" fillId="24" borderId="60" xfId="0" applyNumberFormat="1" applyFont="1" applyFill="1" applyBorder="1" applyAlignment="1">
      <alignment vertical="center"/>
    </xf>
    <xf numFmtId="0" fontId="2" fillId="0" borderId="61" xfId="0" applyNumberFormat="1" applyFont="1" applyBorder="1" applyAlignment="1">
      <alignment vertical="center"/>
    </xf>
    <xf numFmtId="0" fontId="2" fillId="0" borderId="62" xfId="0" applyNumberFormat="1" applyFont="1" applyBorder="1" applyAlignment="1">
      <alignment vertical="center"/>
    </xf>
    <xf numFmtId="164" fontId="2" fillId="24" borderId="63" xfId="0" applyNumberFormat="1" applyFont="1" applyFill="1" applyBorder="1" applyAlignment="1">
      <alignment vertical="center"/>
    </xf>
    <xf numFmtId="0" fontId="2" fillId="0" borderId="64" xfId="0" applyNumberFormat="1" applyFont="1" applyBorder="1" applyAlignment="1">
      <alignment vertical="center"/>
    </xf>
    <xf numFmtId="164" fontId="2" fillId="24" borderId="65" xfId="0" applyNumberFormat="1" applyFont="1" applyFill="1" applyBorder="1" applyAlignment="1">
      <alignment vertical="center"/>
    </xf>
    <xf numFmtId="0" fontId="2" fillId="0" borderId="45" xfId="0" applyNumberFormat="1" applyFont="1" applyFill="1" applyBorder="1" applyAlignment="1">
      <alignment vertical="center"/>
    </xf>
    <xf numFmtId="0" fontId="2" fillId="0" borderId="53" xfId="0" applyNumberFormat="1" applyFont="1" applyFill="1" applyBorder="1" applyAlignment="1">
      <alignment vertical="center"/>
    </xf>
    <xf numFmtId="0" fontId="2" fillId="0" borderId="56" xfId="0" applyNumberFormat="1" applyFont="1" applyFill="1" applyBorder="1" applyAlignment="1">
      <alignment vertical="center"/>
    </xf>
    <xf numFmtId="0" fontId="24" fillId="0" borderId="66" xfId="0" applyFont="1" applyBorder="1" applyAlignment="1">
      <alignment horizontal="right" vertical="center"/>
    </xf>
    <xf numFmtId="0" fontId="24" fillId="0" borderId="67" xfId="0" applyFont="1" applyBorder="1" applyAlignment="1">
      <alignment vertical="center"/>
    </xf>
    <xf numFmtId="0" fontId="28" fillId="0" borderId="68" xfId="0" applyFont="1" applyBorder="1" applyAlignment="1">
      <alignment vertical="center"/>
    </xf>
    <xf numFmtId="0" fontId="2" fillId="0" borderId="69" xfId="0" applyNumberFormat="1" applyFont="1" applyBorder="1" applyAlignment="1">
      <alignment vertical="center"/>
    </xf>
    <xf numFmtId="0" fontId="2" fillId="25" borderId="70" xfId="0" applyNumberFormat="1" applyFont="1" applyFill="1" applyBorder="1" applyAlignment="1">
      <alignment vertical="center"/>
    </xf>
    <xf numFmtId="0" fontId="2" fillId="0" borderId="71" xfId="0" applyNumberFormat="1" applyFont="1" applyFill="1" applyBorder="1" applyAlignment="1">
      <alignment vertical="center"/>
    </xf>
    <xf numFmtId="164" fontId="2" fillId="25" borderId="72" xfId="0" applyNumberFormat="1" applyFont="1" applyFill="1" applyBorder="1" applyAlignment="1">
      <alignment vertical="center"/>
    </xf>
    <xf numFmtId="0" fontId="2" fillId="0" borderId="73" xfId="0" applyNumberFormat="1" applyFont="1" applyBorder="1" applyAlignment="1">
      <alignment vertical="center"/>
    </xf>
    <xf numFmtId="0" fontId="2" fillId="0" borderId="70" xfId="0" applyNumberFormat="1" applyFont="1" applyBorder="1" applyAlignment="1">
      <alignment vertical="center"/>
    </xf>
    <xf numFmtId="0" fontId="2" fillId="0" borderId="71" xfId="0" applyNumberFormat="1" applyFont="1" applyBorder="1" applyAlignment="1">
      <alignment vertical="center"/>
    </xf>
    <xf numFmtId="164" fontId="2" fillId="25" borderId="74" xfId="0" applyNumberFormat="1" applyFont="1" applyFill="1" applyBorder="1" applyAlignment="1">
      <alignment vertical="center"/>
    </xf>
    <xf numFmtId="3" fontId="27" fillId="0" borderId="48" xfId="0" applyNumberFormat="1" applyFont="1" applyBorder="1" applyAlignment="1">
      <alignment vertical="center"/>
    </xf>
    <xf numFmtId="164" fontId="2" fillId="0" borderId="55" xfId="0" applyNumberFormat="1" applyFont="1" applyFill="1" applyBorder="1" applyAlignment="1">
      <alignment vertical="center"/>
    </xf>
    <xf numFmtId="0" fontId="2" fillId="28" borderId="53" xfId="0" applyNumberFormat="1" applyFont="1" applyFill="1" applyBorder="1" applyAlignment="1">
      <alignment vertical="center"/>
    </xf>
    <xf numFmtId="0" fontId="2" fillId="0" borderId="54" xfId="0" applyNumberFormat="1" applyFont="1" applyFill="1" applyBorder="1" applyAlignment="1">
      <alignment vertical="center"/>
    </xf>
    <xf numFmtId="164" fontId="2" fillId="28" borderId="75" xfId="0" applyNumberFormat="1" applyFont="1" applyFill="1" applyBorder="1" applyAlignment="1">
      <alignment vertical="center"/>
    </xf>
    <xf numFmtId="0" fontId="26" fillId="0" borderId="76" xfId="0" applyFont="1" applyBorder="1" applyAlignment="1">
      <alignment horizontal="center" vertical="center"/>
    </xf>
    <xf numFmtId="3" fontId="3" fillId="0" borderId="48" xfId="0" applyNumberFormat="1" applyFont="1" applyBorder="1" applyAlignment="1">
      <alignment vertical="center"/>
    </xf>
    <xf numFmtId="0" fontId="24" fillId="0" borderId="77" xfId="0" applyFont="1" applyBorder="1" applyAlignment="1">
      <alignment horizontal="right" vertical="center"/>
    </xf>
    <xf numFmtId="0" fontId="24" fillId="0" borderId="78" xfId="0" applyFont="1" applyBorder="1" applyAlignment="1">
      <alignment vertical="center"/>
    </xf>
    <xf numFmtId="0" fontId="28" fillId="0" borderId="79" xfId="0" applyFont="1" applyBorder="1" applyAlignment="1">
      <alignment vertical="center"/>
    </xf>
    <xf numFmtId="0" fontId="2" fillId="0" borderId="80" xfId="0" applyNumberFormat="1" applyFont="1" applyBorder="1" applyAlignment="1">
      <alignment vertical="center"/>
    </xf>
    <xf numFmtId="0" fontId="2" fillId="0" borderId="81" xfId="0" applyNumberFormat="1" applyFont="1" applyBorder="1" applyAlignment="1">
      <alignment vertical="center"/>
    </xf>
    <xf numFmtId="0" fontId="2" fillId="0" borderId="82" xfId="0" applyNumberFormat="1" applyFont="1" applyBorder="1" applyAlignment="1">
      <alignment vertical="center"/>
    </xf>
    <xf numFmtId="0" fontId="2" fillId="0" borderId="48" xfId="0" applyNumberFormat="1" applyFont="1" applyBorder="1" applyAlignment="1">
      <alignment vertical="center"/>
    </xf>
    <xf numFmtId="0" fontId="25" fillId="0" borderId="83" xfId="0" applyFont="1" applyBorder="1" applyAlignment="1">
      <alignment horizontal="center" vertical="center" wrapText="1"/>
    </xf>
    <xf numFmtId="3" fontId="3" fillId="0" borderId="83" xfId="0" applyNumberFormat="1" applyFont="1" applyBorder="1" applyAlignment="1">
      <alignment vertical="center"/>
    </xf>
    <xf numFmtId="0" fontId="24" fillId="0" borderId="84" xfId="0" applyFont="1" applyBorder="1" applyAlignment="1">
      <alignment vertical="center"/>
    </xf>
    <xf numFmtId="0" fontId="28" fillId="0" borderId="85" xfId="0" applyFont="1" applyBorder="1" applyAlignment="1">
      <alignment vertical="center"/>
    </xf>
    <xf numFmtId="0" fontId="2" fillId="0" borderId="86" xfId="0" applyNumberFormat="1" applyFont="1" applyFill="1" applyBorder="1" applyAlignment="1">
      <alignment vertical="center"/>
    </xf>
    <xf numFmtId="0" fontId="2" fillId="25" borderId="83" xfId="0" applyNumberFormat="1" applyFont="1" applyFill="1" applyBorder="1" applyAlignment="1">
      <alignment vertical="center"/>
    </xf>
    <xf numFmtId="0" fontId="2" fillId="0" borderId="87" xfId="0" applyNumberFormat="1" applyFont="1" applyBorder="1" applyAlignment="1">
      <alignment vertical="center"/>
    </xf>
    <xf numFmtId="164" fontId="2" fillId="25" borderId="88" xfId="0" applyNumberFormat="1" applyFont="1" applyFill="1" applyBorder="1" applyAlignment="1">
      <alignment vertical="center"/>
    </xf>
    <xf numFmtId="0" fontId="2" fillId="0" borderId="89" xfId="0" applyNumberFormat="1" applyFont="1" applyBorder="1" applyAlignment="1">
      <alignment vertical="center"/>
    </xf>
    <xf numFmtId="0" fontId="2" fillId="0" borderId="83" xfId="0" applyNumberFormat="1" applyFont="1" applyBorder="1" applyAlignment="1">
      <alignment vertical="center"/>
    </xf>
    <xf numFmtId="164" fontId="2" fillId="25" borderId="90" xfId="0" applyNumberFormat="1" applyFont="1" applyFill="1" applyBorder="1" applyAlignment="1">
      <alignment vertical="center"/>
    </xf>
    <xf numFmtId="3" fontId="27" fillId="0" borderId="91" xfId="0" applyNumberFormat="1" applyFont="1" applyBorder="1" applyAlignment="1">
      <alignment vertical="center"/>
    </xf>
    <xf numFmtId="0" fontId="2" fillId="24" borderId="69" xfId="0" applyNumberFormat="1" applyFont="1" applyFill="1" applyBorder="1" applyAlignment="1">
      <alignment vertical="center"/>
    </xf>
    <xf numFmtId="164" fontId="2" fillId="24" borderId="72" xfId="0" applyNumberFormat="1" applyFont="1" applyFill="1" applyBorder="1" applyAlignment="1">
      <alignment vertical="center"/>
    </xf>
    <xf numFmtId="164" fontId="2" fillId="24" borderId="74" xfId="0" applyNumberFormat="1" applyFont="1" applyFill="1" applyBorder="1" applyAlignment="1">
      <alignment vertical="center"/>
    </xf>
    <xf numFmtId="0" fontId="24" fillId="0" borderId="92" xfId="0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8" fillId="0" borderId="93" xfId="0" applyFont="1" applyBorder="1" applyAlignment="1">
      <alignment vertical="center"/>
    </xf>
    <xf numFmtId="0" fontId="2" fillId="0" borderId="94" xfId="0" applyNumberFormat="1" applyFont="1" applyFill="1" applyBorder="1" applyAlignment="1">
      <alignment vertical="center"/>
    </xf>
    <xf numFmtId="0" fontId="2" fillId="25" borderId="20" xfId="0" applyNumberFormat="1" applyFont="1" applyFill="1" applyBorder="1" applyAlignment="1">
      <alignment vertical="center"/>
    </xf>
    <xf numFmtId="0" fontId="2" fillId="0" borderId="21" xfId="0" applyNumberFormat="1" applyFont="1" applyFill="1" applyBorder="1" applyAlignment="1">
      <alignment vertical="center"/>
    </xf>
    <xf numFmtId="164" fontId="2" fillId="25" borderId="95" xfId="0" applyNumberFormat="1" applyFont="1" applyFill="1" applyBorder="1" applyAlignment="1">
      <alignment vertical="center"/>
    </xf>
    <xf numFmtId="0" fontId="2" fillId="0" borderId="19" xfId="0" applyNumberFormat="1" applyFont="1" applyBorder="1" applyAlignment="1">
      <alignment vertical="center"/>
    </xf>
    <xf numFmtId="0" fontId="2" fillId="0" borderId="20" xfId="0" applyNumberFormat="1" applyFont="1" applyBorder="1" applyAlignment="1">
      <alignment vertical="center"/>
    </xf>
    <xf numFmtId="0" fontId="2" fillId="0" borderId="21" xfId="0" applyNumberFormat="1" applyFont="1" applyBorder="1" applyAlignment="1">
      <alignment vertical="center"/>
    </xf>
    <xf numFmtId="164" fontId="2" fillId="25" borderId="96" xfId="0" applyNumberFormat="1" applyFont="1" applyFill="1" applyBorder="1" applyAlignment="1">
      <alignment vertical="center"/>
    </xf>
    <xf numFmtId="3" fontId="3" fillId="0" borderId="20" xfId="0" applyNumberFormat="1" applyFont="1" applyFill="1" applyBorder="1" applyAlignment="1">
      <alignment vertical="center"/>
    </xf>
    <xf numFmtId="0" fontId="2" fillId="0" borderId="60" xfId="0" applyNumberFormat="1" applyFont="1" applyBorder="1" applyAlignment="1">
      <alignment vertical="center"/>
    </xf>
    <xf numFmtId="0" fontId="2" fillId="26" borderId="62" xfId="0" applyNumberFormat="1" applyFont="1" applyFill="1" applyBorder="1" applyAlignment="1">
      <alignment vertical="center"/>
    </xf>
    <xf numFmtId="164" fontId="2" fillId="26" borderId="63" xfId="0" applyNumberFormat="1" applyFont="1" applyFill="1" applyBorder="1" applyAlignment="1">
      <alignment vertical="center"/>
    </xf>
    <xf numFmtId="0" fontId="2" fillId="0" borderId="61" xfId="0" applyNumberFormat="1" applyFont="1" applyFill="1" applyBorder="1" applyAlignment="1">
      <alignment vertical="center"/>
    </xf>
    <xf numFmtId="164" fontId="2" fillId="26" borderId="65" xfId="0" applyNumberFormat="1" applyFont="1" applyFill="1" applyBorder="1" applyAlignment="1">
      <alignment vertical="center"/>
    </xf>
    <xf numFmtId="0" fontId="2" fillId="0" borderId="62" xfId="0" applyNumberFormat="1" applyFont="1" applyFill="1" applyBorder="1" applyAlignment="1">
      <alignment vertical="center"/>
    </xf>
    <xf numFmtId="0" fontId="2" fillId="0" borderId="94" xfId="0" applyNumberFormat="1" applyFont="1" applyBorder="1" applyAlignment="1">
      <alignment vertical="center"/>
    </xf>
    <xf numFmtId="0" fontId="2" fillId="0" borderId="20" xfId="0" applyNumberFormat="1" applyFont="1" applyFill="1" applyBorder="1" applyAlignment="1">
      <alignment vertical="center"/>
    </xf>
    <xf numFmtId="0" fontId="2" fillId="25" borderId="61" xfId="0" applyNumberFormat="1" applyFont="1" applyFill="1" applyBorder="1" applyAlignment="1">
      <alignment vertical="center"/>
    </xf>
    <xf numFmtId="164" fontId="2" fillId="25" borderId="65" xfId="0" applyNumberFormat="1" applyFont="1" applyFill="1" applyBorder="1" applyAlignment="1">
      <alignment vertical="center"/>
    </xf>
    <xf numFmtId="0" fontId="2" fillId="26" borderId="54" xfId="0" applyNumberFormat="1" applyFont="1" applyFill="1" applyBorder="1" applyAlignment="1">
      <alignment vertical="center"/>
    </xf>
    <xf numFmtId="164" fontId="2" fillId="26" borderId="55" xfId="0" applyNumberFormat="1" applyFont="1" applyFill="1" applyBorder="1" applyAlignment="1">
      <alignment vertical="center"/>
    </xf>
    <xf numFmtId="164" fontId="2" fillId="26" borderId="75" xfId="0" applyNumberFormat="1" applyFont="1" applyFill="1" applyBorder="1" applyAlignment="1">
      <alignment vertical="center"/>
    </xf>
    <xf numFmtId="0" fontId="24" fillId="0" borderId="78" xfId="0" applyFont="1" applyBorder="1" applyAlignment="1">
      <alignment horizontal="right" vertical="center"/>
    </xf>
    <xf numFmtId="0" fontId="2" fillId="0" borderId="80" xfId="0" applyNumberFormat="1" applyFont="1" applyFill="1" applyBorder="1" applyAlignment="1">
      <alignment vertical="center"/>
    </xf>
    <xf numFmtId="0" fontId="2" fillId="0" borderId="81" xfId="0" applyNumberFormat="1" applyFont="1" applyFill="1" applyBorder="1" applyAlignment="1">
      <alignment vertical="center"/>
    </xf>
    <xf numFmtId="164" fontId="2" fillId="0" borderId="97" xfId="0" applyNumberFormat="1" applyFont="1" applyFill="1" applyBorder="1" applyAlignment="1">
      <alignment vertical="center"/>
    </xf>
    <xf numFmtId="0" fontId="2" fillId="24" borderId="80" xfId="0" applyNumberFormat="1" applyFont="1" applyFill="1" applyBorder="1" applyAlignment="1">
      <alignment vertical="center"/>
    </xf>
    <xf numFmtId="164" fontId="2" fillId="24" borderId="97" xfId="0" applyNumberFormat="1" applyFont="1" applyFill="1" applyBorder="1" applyAlignment="1">
      <alignment vertical="center"/>
    </xf>
    <xf numFmtId="164" fontId="2" fillId="24" borderId="98" xfId="0" applyNumberFormat="1" applyFont="1" applyFill="1" applyBorder="1" applyAlignment="1">
      <alignment vertical="center"/>
    </xf>
    <xf numFmtId="164" fontId="2" fillId="0" borderId="97" xfId="0" applyNumberFormat="1" applyFont="1" applyBorder="1" applyAlignment="1">
      <alignment vertical="center"/>
    </xf>
    <xf numFmtId="0" fontId="2" fillId="0" borderId="86" xfId="0" applyNumberFormat="1" applyFont="1" applyBorder="1" applyAlignment="1">
      <alignment vertical="center"/>
    </xf>
    <xf numFmtId="0" fontId="2" fillId="26" borderId="87" xfId="0" applyNumberFormat="1" applyFont="1" applyFill="1" applyBorder="1" applyAlignment="1">
      <alignment vertical="center"/>
    </xf>
    <xf numFmtId="164" fontId="2" fillId="26" borderId="88" xfId="0" applyNumberFormat="1" applyFont="1" applyFill="1" applyBorder="1" applyAlignment="1">
      <alignment vertical="center"/>
    </xf>
    <xf numFmtId="164" fontId="2" fillId="26" borderId="90" xfId="0" applyNumberFormat="1" applyFont="1" applyFill="1" applyBorder="1" applyAlignment="1">
      <alignment vertical="center"/>
    </xf>
    <xf numFmtId="0" fontId="2" fillId="28" borderId="48" xfId="0" applyNumberFormat="1" applyFont="1" applyFill="1" applyBorder="1" applyAlignment="1">
      <alignment vertical="center"/>
    </xf>
    <xf numFmtId="164" fontId="2" fillId="28" borderId="98" xfId="0" applyNumberFormat="1" applyFont="1" applyFill="1" applyBorder="1" applyAlignment="1">
      <alignment vertical="center"/>
    </xf>
    <xf numFmtId="0" fontId="2" fillId="26" borderId="21" xfId="0" applyNumberFormat="1" applyFont="1" applyFill="1" applyBorder="1" applyAlignment="1">
      <alignment vertical="center"/>
    </xf>
    <xf numFmtId="164" fontId="2" fillId="26" borderId="95" xfId="0" applyNumberFormat="1" applyFont="1" applyFill="1" applyBorder="1" applyAlignment="1">
      <alignment vertical="center"/>
    </xf>
    <xf numFmtId="164" fontId="2" fillId="26" borderId="96" xfId="0" applyNumberFormat="1" applyFont="1" applyFill="1" applyBorder="1" applyAlignment="1">
      <alignment vertical="center"/>
    </xf>
    <xf numFmtId="0" fontId="0" fillId="0" borderId="99" xfId="0" applyBorder="1" applyAlignment="1">
      <alignment vertical="center"/>
    </xf>
    <xf numFmtId="0" fontId="0" fillId="0" borderId="100" xfId="0" applyBorder="1" applyAlignment="1">
      <alignment vertical="center"/>
    </xf>
    <xf numFmtId="3" fontId="26" fillId="0" borderId="101" xfId="0" applyNumberFormat="1" applyFont="1" applyBorder="1" applyAlignment="1">
      <alignment vertical="center"/>
    </xf>
    <xf numFmtId="0" fontId="0" fillId="0" borderId="102" xfId="0" applyBorder="1" applyAlignment="1">
      <alignment vertical="center"/>
    </xf>
    <xf numFmtId="164" fontId="3" fillId="24" borderId="103" xfId="0" applyNumberFormat="1" applyFont="1" applyFill="1" applyBorder="1" applyAlignment="1">
      <alignment vertical="center"/>
    </xf>
    <xf numFmtId="164" fontId="3" fillId="25" borderId="104" xfId="0" applyNumberFormat="1" applyFont="1" applyFill="1" applyBorder="1" applyAlignment="1">
      <alignment vertical="center"/>
    </xf>
    <xf numFmtId="164" fontId="3" fillId="26" borderId="105" xfId="0" applyNumberFormat="1" applyFont="1" applyFill="1" applyBorder="1" applyAlignment="1">
      <alignment vertical="center"/>
    </xf>
    <xf numFmtId="164" fontId="3" fillId="0" borderId="106" xfId="0" applyNumberFormat="1" applyFont="1" applyBorder="1" applyAlignment="1">
      <alignment vertical="center"/>
    </xf>
    <xf numFmtId="164" fontId="0" fillId="27" borderId="107" xfId="0" applyNumberFormat="1" applyFill="1" applyBorder="1" applyAlignment="1">
      <alignment vertical="center"/>
    </xf>
    <xf numFmtId="164" fontId="0" fillId="28" borderId="104" xfId="0" applyNumberFormat="1" applyFill="1" applyBorder="1" applyAlignment="1">
      <alignment vertical="center"/>
    </xf>
    <xf numFmtId="164" fontId="3" fillId="0" borderId="108" xfId="0" applyNumberFormat="1" applyFont="1" applyBorder="1" applyAlignment="1">
      <alignment vertical="center"/>
    </xf>
    <xf numFmtId="0" fontId="25" fillId="0" borderId="100" xfId="0" applyFon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09" xfId="0" applyBorder="1" applyAlignment="1">
      <alignment vertical="center"/>
    </xf>
    <xf numFmtId="0" fontId="25" fillId="0" borderId="109" xfId="0" applyFont="1" applyBorder="1" applyAlignment="1">
      <alignment horizontal="right" vertical="center"/>
    </xf>
    <xf numFmtId="164" fontId="3" fillId="0" borderId="110" xfId="0" applyNumberFormat="1" applyFont="1" applyBorder="1" applyAlignment="1">
      <alignment vertical="center"/>
    </xf>
    <xf numFmtId="164" fontId="3" fillId="0" borderId="111" xfId="0" applyNumberFormat="1" applyFont="1" applyBorder="1" applyAlignment="1">
      <alignment vertical="center"/>
    </xf>
    <xf numFmtId="0" fontId="0" fillId="0" borderId="93" xfId="0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 applyBorder="1" applyAlignment="1">
      <alignment horizontal="right" vertical="center"/>
    </xf>
    <xf numFmtId="164" fontId="3" fillId="0" borderId="95" xfId="0" applyNumberFormat="1" applyFont="1" applyBorder="1" applyAlignment="1">
      <alignment vertical="center"/>
    </xf>
    <xf numFmtId="164" fontId="3" fillId="0" borderId="96" xfId="0" applyNumberFormat="1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12" xfId="0" applyBorder="1" applyAlignment="1">
      <alignment vertical="center"/>
    </xf>
    <xf numFmtId="0" fontId="25" fillId="0" borderId="112" xfId="0" applyFont="1" applyBorder="1" applyAlignment="1">
      <alignment horizontal="right" vertical="center"/>
    </xf>
    <xf numFmtId="164" fontId="3" fillId="0" borderId="113" xfId="0" applyNumberFormat="1" applyFont="1" applyBorder="1" applyAlignment="1">
      <alignment vertical="center"/>
    </xf>
    <xf numFmtId="164" fontId="3" fillId="0" borderId="114" xfId="0" applyNumberFormat="1" applyFont="1" applyBorder="1" applyAlignment="1">
      <alignment vertical="center"/>
    </xf>
    <xf numFmtId="0" fontId="2" fillId="0" borderId="115" xfId="0" applyFont="1" applyBorder="1" applyAlignment="1">
      <alignment horizontal="center" vertical="center"/>
    </xf>
    <xf numFmtId="0" fontId="25" fillId="0" borderId="116" xfId="0" applyFont="1" applyBorder="1" applyAlignment="1">
      <alignment vertical="center"/>
    </xf>
    <xf numFmtId="0" fontId="0" fillId="0" borderId="116" xfId="0" applyBorder="1" applyAlignment="1">
      <alignment vertical="center"/>
    </xf>
    <xf numFmtId="0" fontId="0" fillId="0" borderId="117" xfId="0" applyBorder="1" applyAlignment="1">
      <alignment vertical="center"/>
    </xf>
    <xf numFmtId="164" fontId="3" fillId="0" borderId="118" xfId="0" applyNumberFormat="1" applyFont="1" applyFill="1" applyBorder="1" applyAlignment="1">
      <alignment vertical="center"/>
    </xf>
    <xf numFmtId="4" fontId="3" fillId="0" borderId="119" xfId="0" applyNumberFormat="1" applyFont="1" applyBorder="1" applyAlignment="1">
      <alignment vertical="center"/>
    </xf>
    <xf numFmtId="0" fontId="2" fillId="0" borderId="120" xfId="0" applyFont="1" applyBorder="1" applyAlignment="1">
      <alignment horizontal="center" vertical="center"/>
    </xf>
    <xf numFmtId="0" fontId="25" fillId="0" borderId="121" xfId="0" applyFont="1" applyBorder="1" applyAlignment="1">
      <alignment vertical="center"/>
    </xf>
    <xf numFmtId="0" fontId="0" fillId="0" borderId="121" xfId="0" applyBorder="1" applyAlignment="1">
      <alignment vertical="center"/>
    </xf>
    <xf numFmtId="0" fontId="0" fillId="0" borderId="122" xfId="0" applyBorder="1" applyAlignment="1">
      <alignment vertical="center"/>
    </xf>
    <xf numFmtId="164" fontId="3" fillId="0" borderId="123" xfId="0" applyNumberFormat="1" applyFont="1" applyFill="1" applyBorder="1" applyAlignment="1">
      <alignment vertical="center"/>
    </xf>
    <xf numFmtId="4" fontId="3" fillId="0" borderId="124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25" xfId="0" applyFont="1" applyBorder="1" applyAlignment="1">
      <alignment horizontal="center" vertical="center"/>
    </xf>
    <xf numFmtId="0" fontId="25" fillId="0" borderId="126" xfId="0" applyFont="1" applyBorder="1" applyAlignment="1">
      <alignment vertical="center"/>
    </xf>
    <xf numFmtId="0" fontId="0" fillId="0" borderId="126" xfId="0" applyBorder="1" applyAlignment="1">
      <alignment vertical="center"/>
    </xf>
    <xf numFmtId="0" fontId="0" fillId="0" borderId="127" xfId="0" applyBorder="1" applyAlignment="1">
      <alignment vertical="center"/>
    </xf>
    <xf numFmtId="164" fontId="3" fillId="0" borderId="128" xfId="0" applyNumberFormat="1" applyFont="1" applyFill="1" applyBorder="1" applyAlignment="1">
      <alignment vertical="center"/>
    </xf>
    <xf numFmtId="4" fontId="3" fillId="0" borderId="129" xfId="0" applyNumberFormat="1" applyFont="1" applyBorder="1" applyAlignment="1">
      <alignment vertical="center"/>
    </xf>
    <xf numFmtId="4" fontId="30" fillId="29" borderId="101" xfId="0" applyNumberFormat="1" applyFont="1" applyFill="1" applyBorder="1" applyAlignment="1">
      <alignment vertical="center"/>
    </xf>
    <xf numFmtId="4" fontId="30" fillId="29" borderId="130" xfId="0" applyNumberFormat="1" applyFont="1" applyFill="1" applyBorder="1" applyAlignment="1">
      <alignment vertical="center"/>
    </xf>
    <xf numFmtId="4" fontId="0" fillId="0" borderId="0" xfId="0" applyNumberFormat="1"/>
    <xf numFmtId="4" fontId="2" fillId="0" borderId="0" xfId="0" applyNumberFormat="1" applyFont="1"/>
    <xf numFmtId="0" fontId="0" fillId="0" borderId="0" xfId="0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4" fontId="30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5" fillId="0" borderId="0" xfId="0" applyFont="1" applyFill="1" applyBorder="1" applyAlignment="1">
      <alignment horizontal="right" vertical="center"/>
    </xf>
    <xf numFmtId="0" fontId="0" fillId="0" borderId="0" xfId="0" applyFill="1"/>
    <xf numFmtId="4" fontId="2" fillId="0" borderId="0" xfId="0" applyNumberFormat="1" applyFont="1" applyBorder="1"/>
    <xf numFmtId="0" fontId="3" fillId="0" borderId="112" xfId="0" applyFont="1" applyBorder="1" applyAlignment="1">
      <alignment horizontal="center" wrapText="1"/>
    </xf>
    <xf numFmtId="0" fontId="2" fillId="0" borderId="32" xfId="0" applyNumberFormat="1" applyFont="1" applyFill="1" applyBorder="1" applyAlignment="1">
      <alignment vertical="center"/>
    </xf>
    <xf numFmtId="0" fontId="2" fillId="0" borderId="42" xfId="0" applyNumberFormat="1" applyFont="1" applyFill="1" applyBorder="1" applyAlignment="1">
      <alignment vertical="center"/>
    </xf>
    <xf numFmtId="0" fontId="2" fillId="0" borderId="52" xfId="0" applyNumberFormat="1" applyFont="1" applyFill="1" applyBorder="1" applyAlignment="1">
      <alignment vertical="center"/>
    </xf>
    <xf numFmtId="0" fontId="2" fillId="0" borderId="60" xfId="0" applyNumberFormat="1" applyFont="1" applyFill="1" applyBorder="1" applyAlignment="1">
      <alignment vertical="center"/>
    </xf>
    <xf numFmtId="0" fontId="2" fillId="0" borderId="69" xfId="0" applyNumberFormat="1" applyFont="1" applyFill="1" applyBorder="1" applyAlignment="1">
      <alignment vertical="center"/>
    </xf>
    <xf numFmtId="165" fontId="29" fillId="24" borderId="134" xfId="0" applyNumberFormat="1" applyFont="1" applyFill="1" applyBorder="1" applyAlignment="1">
      <alignment vertical="center"/>
    </xf>
    <xf numFmtId="165" fontId="29" fillId="24" borderId="135" xfId="0" applyNumberFormat="1" applyFont="1" applyFill="1" applyBorder="1" applyAlignment="1">
      <alignment vertical="center"/>
    </xf>
    <xf numFmtId="165" fontId="29" fillId="24" borderId="136" xfId="0" applyNumberFormat="1" applyFont="1" applyFill="1" applyBorder="1" applyAlignment="1">
      <alignment vertical="center"/>
    </xf>
    <xf numFmtId="0" fontId="0" fillId="30" borderId="23" xfId="0" applyFill="1" applyBorder="1" applyAlignment="1">
      <alignment wrapText="1"/>
    </xf>
    <xf numFmtId="0" fontId="2" fillId="30" borderId="60" xfId="0" applyNumberFormat="1" applyFont="1" applyFill="1" applyBorder="1" applyAlignment="1">
      <alignment vertical="center"/>
    </xf>
    <xf numFmtId="164" fontId="3" fillId="30" borderId="103" xfId="0" applyNumberFormat="1" applyFont="1" applyFill="1" applyBorder="1" applyAlignment="1">
      <alignment vertical="center"/>
    </xf>
    <xf numFmtId="0" fontId="0" fillId="29" borderId="137" xfId="0" applyFill="1" applyBorder="1" applyAlignment="1">
      <alignment wrapText="1"/>
    </xf>
    <xf numFmtId="0" fontId="2" fillId="29" borderId="54" xfId="0" applyNumberFormat="1" applyFont="1" applyFill="1" applyBorder="1" applyAlignment="1">
      <alignment vertical="center"/>
    </xf>
    <xf numFmtId="164" fontId="2" fillId="29" borderId="75" xfId="0" applyNumberFormat="1" applyFont="1" applyFill="1" applyBorder="1" applyAlignment="1">
      <alignment vertical="center"/>
    </xf>
    <xf numFmtId="0" fontId="2" fillId="29" borderId="81" xfId="0" applyNumberFormat="1" applyFont="1" applyFill="1" applyBorder="1" applyAlignment="1">
      <alignment vertical="center"/>
    </xf>
    <xf numFmtId="164" fontId="2" fillId="29" borderId="98" xfId="0" applyNumberFormat="1" applyFont="1" applyFill="1" applyBorder="1" applyAlignment="1">
      <alignment vertical="center"/>
    </xf>
    <xf numFmtId="164" fontId="0" fillId="29" borderId="105" xfId="0" applyNumberFormat="1" applyFill="1" applyBorder="1" applyAlignment="1">
      <alignment vertical="center"/>
    </xf>
    <xf numFmtId="0" fontId="2" fillId="27" borderId="82" xfId="0" applyFont="1" applyFill="1" applyBorder="1" applyAlignment="1">
      <alignment vertical="center"/>
    </xf>
    <xf numFmtId="0" fontId="2" fillId="0" borderId="87" xfId="0" applyNumberFormat="1" applyFont="1" applyFill="1" applyBorder="1" applyAlignment="1">
      <alignment vertical="center"/>
    </xf>
    <xf numFmtId="164" fontId="2" fillId="27" borderId="90" xfId="0" applyNumberFormat="1" applyFont="1" applyFill="1" applyBorder="1" applyAlignment="1">
      <alignment vertical="center"/>
    </xf>
    <xf numFmtId="164" fontId="2" fillId="0" borderId="88" xfId="0" applyNumberFormat="1" applyFont="1" applyFill="1" applyBorder="1" applyAlignment="1">
      <alignment vertical="center"/>
    </xf>
    <xf numFmtId="164" fontId="2" fillId="30" borderId="65" xfId="0" applyNumberFormat="1" applyFont="1" applyFill="1" applyBorder="1" applyAlignment="1">
      <alignment vertical="center"/>
    </xf>
    <xf numFmtId="164" fontId="2" fillId="30" borderId="63" xfId="0" applyNumberFormat="1" applyFont="1" applyFill="1" applyBorder="1" applyAlignment="1">
      <alignment vertical="center"/>
    </xf>
    <xf numFmtId="3" fontId="32" fillId="0" borderId="20" xfId="0" applyNumberFormat="1" applyFont="1" applyBorder="1" applyAlignment="1">
      <alignment vertical="center"/>
    </xf>
    <xf numFmtId="3" fontId="32" fillId="0" borderId="48" xfId="0" applyNumberFormat="1" applyFont="1" applyBorder="1" applyAlignment="1">
      <alignment vertical="center"/>
    </xf>
    <xf numFmtId="0" fontId="3" fillId="0" borderId="100" xfId="0" applyFont="1" applyBorder="1" applyAlignment="1">
      <alignment vertical="center"/>
    </xf>
    <xf numFmtId="0" fontId="3" fillId="0" borderId="116" xfId="0" applyFont="1" applyBorder="1" applyAlignment="1">
      <alignment vertical="center"/>
    </xf>
    <xf numFmtId="0" fontId="3" fillId="0" borderId="121" xfId="0" applyFont="1" applyBorder="1" applyAlignment="1">
      <alignment vertical="center"/>
    </xf>
    <xf numFmtId="0" fontId="3" fillId="0" borderId="12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3" fontId="33" fillId="0" borderId="20" xfId="0" applyNumberFormat="1" applyFont="1" applyBorder="1" applyAlignment="1">
      <alignment vertical="center"/>
    </xf>
    <xf numFmtId="3" fontId="33" fillId="0" borderId="91" xfId="0" applyNumberFormat="1" applyFont="1" applyBorder="1" applyAlignment="1">
      <alignment vertical="center"/>
    </xf>
    <xf numFmtId="0" fontId="3" fillId="0" borderId="131" xfId="0" applyNumberFormat="1" applyFont="1" applyFill="1" applyBorder="1" applyAlignment="1">
      <alignment horizontal="center" vertical="center"/>
    </xf>
    <xf numFmtId="0" fontId="3" fillId="0" borderId="132" xfId="0" applyFont="1" applyFill="1" applyBorder="1" applyAlignment="1">
      <alignment horizontal="center" vertical="center"/>
    </xf>
    <xf numFmtId="0" fontId="3" fillId="0" borderId="133" xfId="0" applyFont="1" applyFill="1" applyBorder="1" applyAlignment="1">
      <alignment horizontal="center" vertical="center"/>
    </xf>
    <xf numFmtId="0" fontId="2" fillId="0" borderId="43" xfId="0" applyNumberFormat="1" applyFont="1" applyFill="1" applyBorder="1" applyAlignment="1">
      <alignment vertical="center"/>
    </xf>
    <xf numFmtId="164" fontId="2" fillId="31" borderId="44" xfId="0" applyNumberFormat="1" applyFont="1" applyFill="1" applyBorder="1" applyAlignment="1">
      <alignment vertical="center"/>
    </xf>
    <xf numFmtId="0" fontId="2" fillId="31" borderId="1" xfId="0" applyFont="1" applyFill="1" applyBorder="1" applyAlignment="1">
      <alignment vertical="center"/>
    </xf>
    <xf numFmtId="164" fontId="2" fillId="31" borderId="46" xfId="0" applyNumberFormat="1" applyFont="1" applyFill="1" applyBorder="1" applyAlignment="1">
      <alignment vertical="center"/>
    </xf>
    <xf numFmtId="0" fontId="2" fillId="24" borderId="60" xfId="0" applyFont="1" applyFill="1" applyBorder="1" applyAlignment="1">
      <alignment vertical="center"/>
    </xf>
    <xf numFmtId="0" fontId="2" fillId="26" borderId="43" xfId="0" applyFont="1" applyFill="1" applyBorder="1" applyAlignment="1">
      <alignment vertical="center"/>
    </xf>
    <xf numFmtId="0" fontId="2" fillId="29" borderId="54" xfId="0" applyFont="1" applyFill="1" applyBorder="1" applyAlignment="1">
      <alignment vertical="center"/>
    </xf>
    <xf numFmtId="0" fontId="2" fillId="25" borderId="20" xfId="0" applyFont="1" applyFill="1" applyBorder="1" applyAlignment="1">
      <alignment vertical="center"/>
    </xf>
    <xf numFmtId="0" fontId="26" fillId="0" borderId="38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3" fillId="0" borderId="0" xfId="0" applyFont="1" applyFill="1"/>
    <xf numFmtId="0" fontId="36" fillId="0" borderId="0" xfId="0" applyFont="1" applyFill="1"/>
    <xf numFmtId="4" fontId="0" fillId="0" borderId="0" xfId="0" applyNumberFormat="1" applyFill="1"/>
    <xf numFmtId="0" fontId="2" fillId="0" borderId="0" xfId="0" applyFont="1" applyFill="1"/>
    <xf numFmtId="0" fontId="1" fillId="0" borderId="120" xfId="0" applyFont="1" applyBorder="1" applyAlignment="1">
      <alignment horizontal="center" vertical="center"/>
    </xf>
    <xf numFmtId="0" fontId="25" fillId="0" borderId="150" xfId="0" applyFont="1" applyBorder="1" applyAlignment="1">
      <alignment horizontal="right" vertical="center" wrapText="1"/>
    </xf>
    <xf numFmtId="0" fontId="25" fillId="0" borderId="151" xfId="0" applyFont="1" applyBorder="1" applyAlignment="1">
      <alignment horizontal="right" vertical="center" wrapText="1"/>
    </xf>
    <xf numFmtId="0" fontId="25" fillId="0" borderId="126" xfId="0" applyFont="1" applyBorder="1" applyAlignment="1">
      <alignment horizontal="right" vertical="center" wrapText="1"/>
    </xf>
    <xf numFmtId="0" fontId="25" fillId="0" borderId="147" xfId="0" applyFont="1" applyBorder="1" applyAlignment="1">
      <alignment horizontal="right" vertical="center" wrapText="1"/>
    </xf>
    <xf numFmtId="0" fontId="25" fillId="0" borderId="148" xfId="0" applyFont="1" applyBorder="1" applyAlignment="1">
      <alignment horizontal="right" vertical="center" wrapText="1"/>
    </xf>
    <xf numFmtId="0" fontId="25" fillId="0" borderId="149" xfId="0" applyFont="1" applyBorder="1" applyAlignment="1">
      <alignment horizontal="right" vertical="center" wrapText="1"/>
    </xf>
    <xf numFmtId="0" fontId="25" fillId="0" borderId="121" xfId="0" applyFont="1" applyBorder="1" applyAlignment="1">
      <alignment horizontal="right" vertical="center" wrapText="1"/>
    </xf>
    <xf numFmtId="0" fontId="2" fillId="0" borderId="138" xfId="0" applyFont="1" applyBorder="1" applyAlignment="1">
      <alignment wrapText="1"/>
    </xf>
    <xf numFmtId="0" fontId="2" fillId="0" borderId="109" xfId="0" applyFont="1" applyBorder="1" applyAlignment="1">
      <alignment wrapText="1"/>
    </xf>
    <xf numFmtId="0" fontId="2" fillId="0" borderId="15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139" xfId="0" applyFont="1" applyBorder="1" applyAlignment="1">
      <alignment wrapText="1"/>
    </xf>
    <xf numFmtId="0" fontId="2" fillId="0" borderId="112" xfId="0" applyFont="1" applyBorder="1" applyAlignment="1">
      <alignment wrapText="1"/>
    </xf>
    <xf numFmtId="0" fontId="25" fillId="0" borderId="153" xfId="0" applyFont="1" applyBorder="1" applyAlignment="1">
      <alignment horizontal="right" vertical="center" wrapText="1"/>
    </xf>
    <xf numFmtId="0" fontId="25" fillId="0" borderId="154" xfId="0" applyFont="1" applyBorder="1" applyAlignment="1">
      <alignment horizontal="right" vertical="center" wrapText="1"/>
    </xf>
    <xf numFmtId="0" fontId="25" fillId="0" borderId="155" xfId="0" applyFont="1" applyBorder="1" applyAlignment="1">
      <alignment horizontal="right" vertical="center" wrapText="1"/>
    </xf>
    <xf numFmtId="0" fontId="25" fillId="0" borderId="116" xfId="0" applyFont="1" applyBorder="1" applyAlignment="1">
      <alignment horizontal="right" vertical="center" wrapText="1"/>
    </xf>
    <xf numFmtId="0" fontId="26" fillId="0" borderId="38" xfId="0" applyFont="1" applyBorder="1" applyAlignment="1">
      <alignment horizontal="center" vertical="center"/>
    </xf>
    <xf numFmtId="0" fontId="26" fillId="0" borderId="47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6" fillId="0" borderId="145" xfId="0" applyFont="1" applyBorder="1" applyAlignment="1">
      <alignment horizontal="center" vertical="center"/>
    </xf>
    <xf numFmtId="0" fontId="25" fillId="0" borderId="91" xfId="0" applyFont="1" applyBorder="1" applyAlignment="1">
      <alignment horizontal="center" vertical="center" wrapText="1"/>
    </xf>
    <xf numFmtId="0" fontId="26" fillId="0" borderId="146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40" xfId="0" applyFont="1" applyBorder="1" applyAlignment="1">
      <alignment wrapText="1"/>
    </xf>
    <xf numFmtId="0" fontId="22" fillId="0" borderId="11" xfId="0" applyFont="1" applyBorder="1" applyAlignment="1">
      <alignment wrapText="1"/>
    </xf>
    <xf numFmtId="0" fontId="3" fillId="0" borderId="141" xfId="0" applyFont="1" applyBorder="1" applyAlignment="1">
      <alignment horizontal="center" wrapText="1"/>
    </xf>
    <xf numFmtId="0" fontId="3" fillId="0" borderId="142" xfId="0" applyFont="1" applyBorder="1" applyAlignment="1">
      <alignment horizontal="center" wrapText="1"/>
    </xf>
    <xf numFmtId="0" fontId="3" fillId="0" borderId="143" xfId="0" applyFont="1" applyBorder="1" applyAlignment="1">
      <alignment horizontal="center" wrapText="1"/>
    </xf>
    <xf numFmtId="0" fontId="3" fillId="0" borderId="144" xfId="0" applyFont="1" applyBorder="1" applyAlignment="1">
      <alignment horizontal="center" wrapText="1"/>
    </xf>
    <xf numFmtId="0" fontId="25" fillId="0" borderId="112" xfId="0" applyFont="1" applyBorder="1" applyAlignment="1">
      <alignment wrapText="1"/>
    </xf>
    <xf numFmtId="0" fontId="1" fillId="0" borderId="152" xfId="0" applyFont="1" applyBorder="1" applyAlignment="1">
      <alignment wrapText="1"/>
    </xf>
  </cellXfs>
  <cellStyles count="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 2" xfId="37"/>
    <cellStyle name="Normal 2 2" xfId="46"/>
    <cellStyle name="Note" xfId="38"/>
    <cellStyle name="Output" xfId="39"/>
    <cellStyle name="Title" xfId="40"/>
    <cellStyle name="Total" xfId="41"/>
    <cellStyle name="Warning Text" xfId="42"/>
    <cellStyle name="Κανονικό 2" xfId="43"/>
    <cellStyle name="Κανονικό 3" xfId="44"/>
    <cellStyle name="Κανονικό 4" xfId="45"/>
  </cellStyles>
  <dxfs count="8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7"/>
  <sheetViews>
    <sheetView topLeftCell="A40" workbookViewId="0">
      <selection activeCell="A53" sqref="A53"/>
    </sheetView>
  </sheetViews>
  <sheetFormatPr defaultRowHeight="12.75" x14ac:dyDescent="0.2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"/>
    </row>
    <row r="2" spans="1:21" ht="14.25" thickTop="1" thickBot="1" x14ac:dyDescent="0.25">
      <c r="A2" s="274" t="s">
        <v>16</v>
      </c>
      <c r="B2" s="275"/>
      <c r="C2" s="275"/>
      <c r="D2" s="275"/>
      <c r="E2" s="275"/>
      <c r="F2" s="2"/>
      <c r="G2" s="3"/>
      <c r="H2" s="3"/>
      <c r="I2" s="3"/>
      <c r="J2" s="3"/>
      <c r="K2" s="4"/>
      <c r="L2" s="5"/>
      <c r="M2" s="3"/>
      <c r="N2" s="3"/>
      <c r="O2" s="6"/>
    </row>
    <row r="3" spans="1:21" ht="13.5" customHeight="1" thickBot="1" x14ac:dyDescent="0.25">
      <c r="A3" s="278"/>
      <c r="B3" s="279"/>
      <c r="C3" s="279"/>
      <c r="D3" s="279"/>
      <c r="E3" s="279"/>
      <c r="F3" s="7"/>
      <c r="G3" s="8">
        <v>44</v>
      </c>
      <c r="H3" s="8">
        <v>22</v>
      </c>
      <c r="I3" s="9">
        <v>5</v>
      </c>
      <c r="J3" s="10">
        <v>1</v>
      </c>
      <c r="K3" s="294" t="s">
        <v>17</v>
      </c>
      <c r="L3" s="11">
        <f>3/12</f>
        <v>0.25</v>
      </c>
      <c r="M3" s="12">
        <f>2/12</f>
        <v>0.16666666666666666</v>
      </c>
      <c r="N3" s="13">
        <f>1/12</f>
        <v>8.3333333333333329E-2</v>
      </c>
      <c r="O3" s="296" t="s">
        <v>18</v>
      </c>
    </row>
    <row r="4" spans="1:21" ht="39.75" thickTop="1" thickBot="1" x14ac:dyDescent="0.25">
      <c r="A4" s="298" t="s">
        <v>111</v>
      </c>
      <c r="B4" s="299"/>
      <c r="C4" s="299"/>
      <c r="D4" s="299"/>
      <c r="E4" s="299"/>
      <c r="F4" s="14"/>
      <c r="G4" s="218" t="s">
        <v>92</v>
      </c>
      <c r="H4" s="15" t="s">
        <v>19</v>
      </c>
      <c r="I4" s="16" t="s">
        <v>20</v>
      </c>
      <c r="J4" s="17" t="s">
        <v>21</v>
      </c>
      <c r="K4" s="294"/>
      <c r="L4" s="18" t="s">
        <v>93</v>
      </c>
      <c r="M4" s="19" t="s">
        <v>22</v>
      </c>
      <c r="N4" s="221" t="s">
        <v>23</v>
      </c>
      <c r="O4" s="296"/>
    </row>
    <row r="5" spans="1:21" ht="36.75" thickBot="1" x14ac:dyDescent="0.25">
      <c r="A5" s="20" t="s">
        <v>24</v>
      </c>
      <c r="B5" s="21" t="s">
        <v>15</v>
      </c>
      <c r="C5" s="21" t="s">
        <v>14</v>
      </c>
      <c r="D5" s="300" t="s">
        <v>25</v>
      </c>
      <c r="E5" s="301"/>
      <c r="F5" s="7"/>
      <c r="G5" s="209"/>
      <c r="H5" s="302" t="s">
        <v>26</v>
      </c>
      <c r="I5" s="302"/>
      <c r="J5" s="303"/>
      <c r="K5" s="295"/>
      <c r="L5" s="304" t="s">
        <v>26</v>
      </c>
      <c r="M5" s="304" t="s">
        <v>26</v>
      </c>
      <c r="N5" s="304" t="s">
        <v>26</v>
      </c>
      <c r="O5" s="297"/>
      <c r="R5" s="22"/>
      <c r="U5" s="23"/>
    </row>
    <row r="6" spans="1:21" s="34" customFormat="1" ht="13.5" thickTop="1" x14ac:dyDescent="0.2">
      <c r="A6" s="290" t="s">
        <v>27</v>
      </c>
      <c r="B6" s="291" t="s">
        <v>28</v>
      </c>
      <c r="C6" s="24">
        <v>1200</v>
      </c>
      <c r="D6" s="25" t="s">
        <v>29</v>
      </c>
      <c r="E6" s="26" t="s">
        <v>30</v>
      </c>
      <c r="F6" s="27"/>
      <c r="G6" s="210"/>
      <c r="H6" s="28"/>
      <c r="I6" s="29"/>
      <c r="J6" s="30"/>
      <c r="K6" s="31">
        <f>ROUND($C6*(SUMPRODUCT(G$3:J$3,G6:J6)),4)</f>
        <v>0</v>
      </c>
      <c r="L6" s="32"/>
      <c r="M6" s="29"/>
      <c r="N6" s="30"/>
      <c r="O6" s="33">
        <f t="shared" ref="O6:O46" si="0">ROUND(12*(K6+$C6*(SUMPRODUCT(L$3:N$3,L6:N6))),4)</f>
        <v>0</v>
      </c>
      <c r="Q6" s="35"/>
      <c r="R6" s="35"/>
      <c r="S6"/>
      <c r="T6"/>
    </row>
    <row r="7" spans="1:21" s="34" customFormat="1" x14ac:dyDescent="0.2">
      <c r="A7" s="284"/>
      <c r="B7" s="286"/>
      <c r="C7" s="36">
        <v>1200</v>
      </c>
      <c r="D7" s="37" t="s">
        <v>31</v>
      </c>
      <c r="E7" s="38" t="s">
        <v>32</v>
      </c>
      <c r="F7" s="39"/>
      <c r="G7" s="211"/>
      <c r="H7" s="40"/>
      <c r="I7" s="41"/>
      <c r="J7" s="42"/>
      <c r="K7" s="43">
        <f t="shared" ref="K7:K46" si="1">ROUND($C7*(SUMPRODUCT(G$3:J$3,G7:J7)),4)</f>
        <v>0</v>
      </c>
      <c r="L7" s="44"/>
      <c r="M7" s="45"/>
      <c r="N7" s="46"/>
      <c r="O7" s="47">
        <f t="shared" si="0"/>
        <v>0</v>
      </c>
      <c r="Q7" s="48"/>
      <c r="R7" s="35"/>
      <c r="S7"/>
      <c r="T7"/>
    </row>
    <row r="8" spans="1:21" s="34" customFormat="1" ht="13.5" thickBot="1" x14ac:dyDescent="0.25">
      <c r="A8" s="285"/>
      <c r="B8" s="287"/>
      <c r="C8" s="81">
        <v>1200</v>
      </c>
      <c r="D8" s="49" t="s">
        <v>33</v>
      </c>
      <c r="E8" s="50" t="s">
        <v>34</v>
      </c>
      <c r="F8" s="51"/>
      <c r="G8" s="212"/>
      <c r="H8" s="52"/>
      <c r="I8" s="53"/>
      <c r="J8" s="54"/>
      <c r="K8" s="55">
        <f t="shared" si="1"/>
        <v>0</v>
      </c>
      <c r="L8" s="56"/>
      <c r="M8" s="53"/>
      <c r="N8" s="222"/>
      <c r="O8" s="223">
        <f t="shared" si="0"/>
        <v>0</v>
      </c>
      <c r="Q8" s="35"/>
      <c r="R8" s="35"/>
      <c r="S8"/>
      <c r="T8"/>
    </row>
    <row r="9" spans="1:21" s="34" customFormat="1" x14ac:dyDescent="0.2">
      <c r="A9" s="284" t="s">
        <v>35</v>
      </c>
      <c r="B9" s="292" t="s">
        <v>103</v>
      </c>
      <c r="C9" s="36">
        <v>2918</v>
      </c>
      <c r="D9" s="58" t="s">
        <v>36</v>
      </c>
      <c r="E9" s="59" t="s">
        <v>30</v>
      </c>
      <c r="F9" s="60"/>
      <c r="G9" s="213"/>
      <c r="H9" s="61"/>
      <c r="I9" s="62"/>
      <c r="J9" s="63"/>
      <c r="K9" s="64">
        <f t="shared" si="1"/>
        <v>0</v>
      </c>
      <c r="L9" s="65"/>
      <c r="M9" s="62"/>
      <c r="N9" s="63"/>
      <c r="O9" s="66">
        <f t="shared" si="0"/>
        <v>0</v>
      </c>
      <c r="Q9" s="35"/>
      <c r="R9" s="35"/>
      <c r="S9"/>
      <c r="T9"/>
    </row>
    <row r="10" spans="1:21" s="34" customFormat="1" x14ac:dyDescent="0.2">
      <c r="A10" s="284"/>
      <c r="B10" s="292"/>
      <c r="C10" s="241">
        <v>150</v>
      </c>
      <c r="D10" s="37" t="s">
        <v>37</v>
      </c>
      <c r="E10" s="38" t="s">
        <v>100</v>
      </c>
      <c r="F10" s="39"/>
      <c r="G10" s="211"/>
      <c r="H10" s="40"/>
      <c r="I10" s="248"/>
      <c r="J10" s="246"/>
      <c r="K10" s="247">
        <f t="shared" si="1"/>
        <v>0</v>
      </c>
      <c r="L10" s="44"/>
      <c r="M10" s="45"/>
      <c r="N10" s="46"/>
      <c r="O10" s="249">
        <f t="shared" si="0"/>
        <v>0</v>
      </c>
      <c r="Q10" s="35"/>
      <c r="R10" s="35"/>
      <c r="S10"/>
      <c r="T10"/>
    </row>
    <row r="11" spans="1:21" s="34" customFormat="1" x14ac:dyDescent="0.2">
      <c r="A11" s="284"/>
      <c r="B11" s="292"/>
      <c r="C11" s="36">
        <v>2918</v>
      </c>
      <c r="D11" s="37" t="s">
        <v>38</v>
      </c>
      <c r="E11" s="38" t="s">
        <v>101</v>
      </c>
      <c r="F11" s="39"/>
      <c r="G11" s="211"/>
      <c r="H11" s="40"/>
      <c r="I11" s="45"/>
      <c r="J11" s="42"/>
      <c r="K11" s="43">
        <f t="shared" si="1"/>
        <v>0</v>
      </c>
      <c r="L11" s="44"/>
      <c r="M11" s="45"/>
      <c r="N11" s="46"/>
      <c r="O11" s="47">
        <f t="shared" si="0"/>
        <v>0</v>
      </c>
      <c r="Q11" s="35"/>
      <c r="R11" s="35"/>
      <c r="S11"/>
      <c r="T11"/>
    </row>
    <row r="12" spans="1:21" s="34" customFormat="1" ht="13.5" thickBot="1" x14ac:dyDescent="0.25">
      <c r="A12" s="285"/>
      <c r="B12" s="293"/>
      <c r="C12" s="87">
        <v>2918</v>
      </c>
      <c r="D12" s="49" t="s">
        <v>99</v>
      </c>
      <c r="E12" s="50" t="s">
        <v>34</v>
      </c>
      <c r="F12" s="51"/>
      <c r="G12" s="212"/>
      <c r="H12" s="52"/>
      <c r="I12" s="53"/>
      <c r="J12" s="54"/>
      <c r="K12" s="55">
        <f t="shared" si="1"/>
        <v>0</v>
      </c>
      <c r="L12" s="56"/>
      <c r="M12" s="53"/>
      <c r="N12" s="222"/>
      <c r="O12" s="223">
        <f t="shared" si="0"/>
        <v>0</v>
      </c>
      <c r="Q12" s="35"/>
      <c r="R12" s="35"/>
      <c r="S12"/>
      <c r="T12"/>
    </row>
    <row r="13" spans="1:21" s="34" customFormat="1" x14ac:dyDescent="0.2">
      <c r="A13" s="284" t="s">
        <v>39</v>
      </c>
      <c r="B13" s="286" t="s">
        <v>13</v>
      </c>
      <c r="C13" s="57">
        <v>1875</v>
      </c>
      <c r="D13" s="58" t="s">
        <v>40</v>
      </c>
      <c r="E13" s="59" t="s">
        <v>30</v>
      </c>
      <c r="F13" s="60"/>
      <c r="G13" s="213"/>
      <c r="H13" s="250"/>
      <c r="I13" s="62"/>
      <c r="J13" s="63"/>
      <c r="K13" s="64">
        <f t="shared" si="1"/>
        <v>0</v>
      </c>
      <c r="L13" s="65"/>
      <c r="M13" s="62"/>
      <c r="N13" s="63"/>
      <c r="O13" s="66">
        <f t="shared" si="0"/>
        <v>0</v>
      </c>
      <c r="Q13" s="35"/>
      <c r="R13" s="35"/>
      <c r="S13"/>
      <c r="T13"/>
    </row>
    <row r="14" spans="1:21" s="34" customFormat="1" x14ac:dyDescent="0.2">
      <c r="A14" s="284"/>
      <c r="B14" s="286"/>
      <c r="C14" s="36">
        <v>1875</v>
      </c>
      <c r="D14" s="37" t="s">
        <v>41</v>
      </c>
      <c r="E14" s="38" t="s">
        <v>32</v>
      </c>
      <c r="F14" s="39"/>
      <c r="G14" s="211"/>
      <c r="H14" s="40"/>
      <c r="I14" s="45"/>
      <c r="J14" s="251"/>
      <c r="K14" s="43">
        <f t="shared" si="1"/>
        <v>0</v>
      </c>
      <c r="L14" s="67"/>
      <c r="M14" s="45"/>
      <c r="N14" s="46"/>
      <c r="O14" s="47">
        <f t="shared" si="0"/>
        <v>0</v>
      </c>
      <c r="Q14" s="35"/>
      <c r="R14" s="35"/>
      <c r="S14"/>
      <c r="T14"/>
    </row>
    <row r="15" spans="1:21" s="34" customFormat="1" ht="13.5" thickBot="1" x14ac:dyDescent="0.25">
      <c r="A15" s="285"/>
      <c r="B15" s="287"/>
      <c r="C15" s="81">
        <v>1875</v>
      </c>
      <c r="D15" s="49" t="s">
        <v>42</v>
      </c>
      <c r="E15" s="50" t="s">
        <v>34</v>
      </c>
      <c r="F15" s="51"/>
      <c r="G15" s="52"/>
      <c r="H15" s="52"/>
      <c r="I15" s="53"/>
      <c r="J15" s="54"/>
      <c r="K15" s="55">
        <f t="shared" si="1"/>
        <v>0</v>
      </c>
      <c r="L15" s="56"/>
      <c r="M15" s="53"/>
      <c r="N15" s="252"/>
      <c r="O15" s="223">
        <f t="shared" si="0"/>
        <v>0</v>
      </c>
      <c r="Q15" s="35"/>
      <c r="R15" s="35"/>
      <c r="S15"/>
      <c r="T15"/>
    </row>
    <row r="16" spans="1:21" s="34" customFormat="1" x14ac:dyDescent="0.2">
      <c r="A16" s="284" t="s">
        <v>43</v>
      </c>
      <c r="B16" s="286" t="s">
        <v>106</v>
      </c>
      <c r="C16" s="36">
        <v>354</v>
      </c>
      <c r="D16" s="58" t="s">
        <v>44</v>
      </c>
      <c r="E16" s="59" t="s">
        <v>30</v>
      </c>
      <c r="F16" s="60"/>
      <c r="G16" s="219"/>
      <c r="H16" s="213"/>
      <c r="I16" s="62"/>
      <c r="J16" s="63"/>
      <c r="K16" s="232">
        <f t="shared" si="1"/>
        <v>0</v>
      </c>
      <c r="L16" s="65"/>
      <c r="M16" s="62"/>
      <c r="N16" s="63"/>
      <c r="O16" s="231">
        <f t="shared" si="0"/>
        <v>0</v>
      </c>
      <c r="Q16" s="48"/>
      <c r="R16" s="35"/>
      <c r="S16"/>
      <c r="T16"/>
    </row>
    <row r="17" spans="1:24" s="34" customFormat="1" x14ac:dyDescent="0.2">
      <c r="A17" s="284"/>
      <c r="B17" s="286"/>
      <c r="C17" s="241">
        <v>150</v>
      </c>
      <c r="D17" s="37" t="s">
        <v>45</v>
      </c>
      <c r="E17" s="38" t="s">
        <v>32</v>
      </c>
      <c r="F17" s="39"/>
      <c r="G17" s="40"/>
      <c r="H17" s="40"/>
      <c r="I17" s="253"/>
      <c r="J17" s="246"/>
      <c r="K17" s="116">
        <f t="shared" si="1"/>
        <v>0</v>
      </c>
      <c r="L17" s="44"/>
      <c r="M17" s="45"/>
      <c r="N17" s="46"/>
      <c r="O17" s="120">
        <f t="shared" si="0"/>
        <v>0</v>
      </c>
      <c r="Q17" s="35"/>
      <c r="R17" s="35"/>
      <c r="S17"/>
      <c r="T17"/>
    </row>
    <row r="18" spans="1:24" s="34" customFormat="1" ht="13.5" thickBot="1" x14ac:dyDescent="0.25">
      <c r="A18" s="285"/>
      <c r="B18" s="287"/>
      <c r="C18" s="87">
        <v>354</v>
      </c>
      <c r="D18" s="49" t="s">
        <v>102</v>
      </c>
      <c r="E18" s="50" t="s">
        <v>34</v>
      </c>
      <c r="F18" s="51"/>
      <c r="G18" s="52"/>
      <c r="H18" s="52"/>
      <c r="I18" s="53"/>
      <c r="J18" s="54"/>
      <c r="K18" s="55">
        <f t="shared" si="1"/>
        <v>0</v>
      </c>
      <c r="L18" s="56"/>
      <c r="M18" s="83"/>
      <c r="N18" s="84"/>
      <c r="O18" s="85">
        <f t="shared" si="0"/>
        <v>0</v>
      </c>
      <c r="Q18" s="35"/>
      <c r="R18" s="35"/>
      <c r="S18"/>
      <c r="T18"/>
    </row>
    <row r="19" spans="1:24" s="34" customFormat="1" x14ac:dyDescent="0.2">
      <c r="A19" s="284" t="s">
        <v>46</v>
      </c>
      <c r="B19" s="286" t="s">
        <v>104</v>
      </c>
      <c r="C19" s="233">
        <v>2941</v>
      </c>
      <c r="D19" s="58" t="s">
        <v>47</v>
      </c>
      <c r="E19" s="59" t="s">
        <v>30</v>
      </c>
      <c r="F19" s="60"/>
      <c r="G19" s="213"/>
      <c r="H19" s="61"/>
      <c r="I19" s="62"/>
      <c r="J19" s="63"/>
      <c r="K19" s="64">
        <f t="shared" si="1"/>
        <v>0</v>
      </c>
      <c r="L19" s="65"/>
      <c r="M19" s="62"/>
      <c r="N19" s="63"/>
      <c r="O19" s="66">
        <f t="shared" si="0"/>
        <v>0</v>
      </c>
      <c r="Q19" s="35"/>
      <c r="R19" s="35"/>
      <c r="S19"/>
      <c r="T19"/>
    </row>
    <row r="20" spans="1:24" s="34" customFormat="1" x14ac:dyDescent="0.2">
      <c r="A20" s="284"/>
      <c r="B20" s="286"/>
      <c r="C20" s="241">
        <v>200</v>
      </c>
      <c r="D20" s="37" t="s">
        <v>48</v>
      </c>
      <c r="E20" s="38" t="s">
        <v>32</v>
      </c>
      <c r="F20" s="39"/>
      <c r="G20" s="40"/>
      <c r="H20" s="40"/>
      <c r="I20" s="45"/>
      <c r="J20" s="42"/>
      <c r="K20" s="43">
        <f t="shared" si="1"/>
        <v>0</v>
      </c>
      <c r="L20" s="44"/>
      <c r="M20" s="45"/>
      <c r="N20" s="46"/>
      <c r="O20" s="47">
        <f t="shared" si="0"/>
        <v>0</v>
      </c>
      <c r="Q20" s="35"/>
      <c r="R20" s="35"/>
      <c r="S20"/>
      <c r="T20"/>
    </row>
    <row r="21" spans="1:24" s="34" customFormat="1" ht="13.5" thickBot="1" x14ac:dyDescent="0.25">
      <c r="A21" s="285"/>
      <c r="B21" s="287"/>
      <c r="C21" s="87">
        <v>2941</v>
      </c>
      <c r="D21" s="49" t="s">
        <v>49</v>
      </c>
      <c r="E21" s="50" t="s">
        <v>34</v>
      </c>
      <c r="F21" s="51"/>
      <c r="G21" s="52"/>
      <c r="H21" s="52"/>
      <c r="I21" s="53"/>
      <c r="J21" s="54"/>
      <c r="K21" s="55">
        <f t="shared" si="1"/>
        <v>0</v>
      </c>
      <c r="L21" s="69"/>
      <c r="M21" s="53"/>
      <c r="N21" s="222"/>
      <c r="O21" s="223">
        <f t="shared" si="0"/>
        <v>0</v>
      </c>
      <c r="Q21" s="35"/>
      <c r="R21" s="35"/>
      <c r="S21"/>
      <c r="T21"/>
    </row>
    <row r="22" spans="1:24" s="34" customFormat="1" ht="24.75" customHeight="1" x14ac:dyDescent="0.2">
      <c r="A22" s="288" t="s">
        <v>50</v>
      </c>
      <c r="B22" s="289" t="s">
        <v>105</v>
      </c>
      <c r="C22" s="242">
        <v>132</v>
      </c>
      <c r="D22" s="70" t="s">
        <v>51</v>
      </c>
      <c r="E22" s="71" t="s">
        <v>30</v>
      </c>
      <c r="F22" s="72"/>
      <c r="G22" s="73"/>
      <c r="H22" s="73"/>
      <c r="I22" s="74"/>
      <c r="J22" s="75"/>
      <c r="K22" s="76">
        <f t="shared" si="1"/>
        <v>0</v>
      </c>
      <c r="L22" s="77"/>
      <c r="M22" s="78"/>
      <c r="N22" s="79"/>
      <c r="O22" s="80">
        <f t="shared" si="0"/>
        <v>0</v>
      </c>
      <c r="T22"/>
    </row>
    <row r="23" spans="1:24" s="34" customFormat="1" ht="24.75" customHeight="1" thickBot="1" x14ac:dyDescent="0.25">
      <c r="A23" s="285"/>
      <c r="B23" s="287"/>
      <c r="C23" s="234">
        <v>1100</v>
      </c>
      <c r="D23" s="49" t="s">
        <v>52</v>
      </c>
      <c r="E23" s="50" t="s">
        <v>32</v>
      </c>
      <c r="F23" s="51"/>
      <c r="G23" s="52"/>
      <c r="H23" s="52"/>
      <c r="I23" s="68"/>
      <c r="J23" s="54"/>
      <c r="K23" s="82">
        <f t="shared" si="1"/>
        <v>0</v>
      </c>
      <c r="L23" s="56"/>
      <c r="M23" s="83"/>
      <c r="N23" s="84"/>
      <c r="O23" s="85">
        <f t="shared" si="0"/>
        <v>0</v>
      </c>
      <c r="T23"/>
    </row>
    <row r="24" spans="1:24" s="34" customFormat="1" ht="36.75" thickBot="1" x14ac:dyDescent="0.25">
      <c r="A24" s="86" t="s">
        <v>53</v>
      </c>
      <c r="B24" s="95" t="s">
        <v>12</v>
      </c>
      <c r="C24" s="96">
        <v>87</v>
      </c>
      <c r="D24" s="88" t="s">
        <v>54</v>
      </c>
      <c r="E24" s="97" t="s">
        <v>30</v>
      </c>
      <c r="F24" s="98"/>
      <c r="G24" s="99"/>
      <c r="H24" s="99"/>
      <c r="I24" s="100"/>
      <c r="J24" s="101"/>
      <c r="K24" s="102">
        <f t="shared" si="1"/>
        <v>0</v>
      </c>
      <c r="L24" s="103"/>
      <c r="M24" s="104"/>
      <c r="N24" s="101"/>
      <c r="O24" s="105">
        <f t="shared" si="0"/>
        <v>0</v>
      </c>
      <c r="T24"/>
    </row>
    <row r="25" spans="1:24" s="34" customFormat="1" x14ac:dyDescent="0.2">
      <c r="A25" s="288" t="s">
        <v>55</v>
      </c>
      <c r="B25" s="289" t="s">
        <v>11</v>
      </c>
      <c r="C25" s="106">
        <v>240</v>
      </c>
      <c r="D25" s="70" t="s">
        <v>56</v>
      </c>
      <c r="E25" s="71" t="s">
        <v>30</v>
      </c>
      <c r="F25" s="72"/>
      <c r="G25" s="214"/>
      <c r="H25" s="107"/>
      <c r="I25" s="78"/>
      <c r="J25" s="79"/>
      <c r="K25" s="108">
        <f t="shared" si="1"/>
        <v>0</v>
      </c>
      <c r="L25" s="77"/>
      <c r="M25" s="78"/>
      <c r="N25" s="79"/>
      <c r="O25" s="109">
        <f t="shared" si="0"/>
        <v>0</v>
      </c>
      <c r="S25"/>
      <c r="T25"/>
      <c r="U25"/>
      <c r="V25"/>
      <c r="W25"/>
      <c r="X25"/>
    </row>
    <row r="26" spans="1:24" s="34" customFormat="1" x14ac:dyDescent="0.2">
      <c r="A26" s="284"/>
      <c r="B26" s="286"/>
      <c r="C26" s="36">
        <v>240</v>
      </c>
      <c r="D26" s="110" t="s">
        <v>88</v>
      </c>
      <c r="E26" s="111" t="s">
        <v>32</v>
      </c>
      <c r="F26" s="112"/>
      <c r="G26" s="113"/>
      <c r="H26" s="113"/>
      <c r="I26" s="114"/>
      <c r="J26" s="115"/>
      <c r="K26" s="116">
        <f t="shared" si="1"/>
        <v>0</v>
      </c>
      <c r="L26" s="117"/>
      <c r="M26" s="118"/>
      <c r="N26" s="119"/>
      <c r="O26" s="120">
        <f t="shared" si="0"/>
        <v>0</v>
      </c>
      <c r="S26"/>
      <c r="T26"/>
      <c r="U26"/>
      <c r="V26"/>
      <c r="W26"/>
      <c r="X26"/>
    </row>
    <row r="27" spans="1:24" s="34" customFormat="1" ht="13.5" thickBot="1" x14ac:dyDescent="0.25">
      <c r="A27" s="285"/>
      <c r="B27" s="287"/>
      <c r="C27" s="81">
        <v>240</v>
      </c>
      <c r="D27" s="49" t="s">
        <v>89</v>
      </c>
      <c r="E27" s="50" t="s">
        <v>34</v>
      </c>
      <c r="F27" s="51"/>
      <c r="G27" s="212"/>
      <c r="H27" s="52"/>
      <c r="I27" s="53"/>
      <c r="J27" s="84"/>
      <c r="K27" s="82">
        <f t="shared" si="1"/>
        <v>0</v>
      </c>
      <c r="L27" s="56"/>
      <c r="M27" s="53"/>
      <c r="N27" s="222"/>
      <c r="O27" s="223">
        <f t="shared" si="0"/>
        <v>0</v>
      </c>
      <c r="Q27"/>
      <c r="R27"/>
      <c r="S27"/>
      <c r="T27"/>
      <c r="U27"/>
      <c r="V27"/>
      <c r="W27"/>
      <c r="X27"/>
    </row>
    <row r="28" spans="1:24" s="34" customFormat="1" x14ac:dyDescent="0.2">
      <c r="A28" s="284" t="s">
        <v>57</v>
      </c>
      <c r="B28" s="286" t="s">
        <v>10</v>
      </c>
      <c r="C28" s="121">
        <v>470</v>
      </c>
      <c r="D28" s="58" t="s">
        <v>58</v>
      </c>
      <c r="E28" s="59" t="s">
        <v>30</v>
      </c>
      <c r="F28" s="60"/>
      <c r="G28" s="213"/>
      <c r="H28" s="122"/>
      <c r="I28" s="62"/>
      <c r="J28" s="123"/>
      <c r="K28" s="124">
        <f t="shared" si="1"/>
        <v>0</v>
      </c>
      <c r="L28" s="65"/>
      <c r="M28" s="125"/>
      <c r="N28" s="63"/>
      <c r="O28" s="126">
        <f t="shared" si="0"/>
        <v>0</v>
      </c>
      <c r="Q28" s="35"/>
      <c r="R28" s="35"/>
      <c r="T28"/>
    </row>
    <row r="29" spans="1:24" s="34" customFormat="1" ht="13.5" thickBot="1" x14ac:dyDescent="0.25">
      <c r="A29" s="285"/>
      <c r="B29" s="287"/>
      <c r="C29" s="81">
        <v>470</v>
      </c>
      <c r="D29" s="49" t="s">
        <v>59</v>
      </c>
      <c r="E29" s="50" t="s">
        <v>34</v>
      </c>
      <c r="F29" s="51"/>
      <c r="G29" s="212"/>
      <c r="H29" s="52"/>
      <c r="I29" s="53"/>
      <c r="J29" s="54"/>
      <c r="K29" s="55">
        <f t="shared" si="1"/>
        <v>0</v>
      </c>
      <c r="L29" s="56"/>
      <c r="M29" s="53"/>
      <c r="N29" s="222"/>
      <c r="O29" s="223">
        <f t="shared" si="0"/>
        <v>0</v>
      </c>
      <c r="Q29" s="48"/>
      <c r="R29" s="35"/>
      <c r="T29"/>
    </row>
    <row r="30" spans="1:24" s="34" customFormat="1" x14ac:dyDescent="0.2">
      <c r="A30" s="284" t="s">
        <v>60</v>
      </c>
      <c r="B30" s="286" t="s">
        <v>9</v>
      </c>
      <c r="C30" s="57">
        <v>290</v>
      </c>
      <c r="D30" s="58" t="s">
        <v>61</v>
      </c>
      <c r="E30" s="59" t="s">
        <v>30</v>
      </c>
      <c r="F30" s="60"/>
      <c r="G30" s="213"/>
      <c r="H30" s="61"/>
      <c r="I30" s="62"/>
      <c r="J30" s="63"/>
      <c r="K30" s="64">
        <f t="shared" si="1"/>
        <v>0</v>
      </c>
      <c r="L30" s="65"/>
      <c r="M30" s="62"/>
      <c r="N30" s="63"/>
      <c r="O30" s="66">
        <f t="shared" si="0"/>
        <v>0</v>
      </c>
      <c r="Q30" s="35"/>
      <c r="R30" s="35"/>
      <c r="T30"/>
    </row>
    <row r="31" spans="1:24" s="34" customFormat="1" x14ac:dyDescent="0.2">
      <c r="A31" s="284"/>
      <c r="B31" s="286"/>
      <c r="C31" s="36">
        <v>290</v>
      </c>
      <c r="D31" s="37" t="s">
        <v>62</v>
      </c>
      <c r="E31" s="38" t="s">
        <v>32</v>
      </c>
      <c r="F31" s="39"/>
      <c r="G31" s="211"/>
      <c r="H31" s="40"/>
      <c r="I31" s="45"/>
      <c r="J31" s="42"/>
      <c r="K31" s="43">
        <f t="shared" si="1"/>
        <v>0</v>
      </c>
      <c r="L31" s="44"/>
      <c r="M31" s="41"/>
      <c r="N31" s="46"/>
      <c r="O31" s="47">
        <f t="shared" si="0"/>
        <v>0</v>
      </c>
      <c r="T31"/>
    </row>
    <row r="32" spans="1:24" s="34" customFormat="1" ht="13.5" thickBot="1" x14ac:dyDescent="0.25">
      <c r="A32" s="285"/>
      <c r="B32" s="287"/>
      <c r="C32" s="81">
        <v>290</v>
      </c>
      <c r="D32" s="49" t="s">
        <v>90</v>
      </c>
      <c r="E32" s="50" t="s">
        <v>34</v>
      </c>
      <c r="F32" s="51"/>
      <c r="G32" s="212"/>
      <c r="H32" s="52"/>
      <c r="I32" s="53"/>
      <c r="J32" s="54"/>
      <c r="K32" s="55">
        <f t="shared" si="1"/>
        <v>0</v>
      </c>
      <c r="L32" s="56"/>
      <c r="M32" s="53"/>
      <c r="N32" s="222"/>
      <c r="O32" s="223">
        <f t="shared" si="0"/>
        <v>0</v>
      </c>
      <c r="T32"/>
    </row>
    <row r="33" spans="1:24" s="34" customFormat="1" x14ac:dyDescent="0.2">
      <c r="A33" s="284" t="s">
        <v>63</v>
      </c>
      <c r="B33" s="286" t="s">
        <v>8</v>
      </c>
      <c r="C33" s="106">
        <v>160</v>
      </c>
      <c r="D33" s="58" t="s">
        <v>64</v>
      </c>
      <c r="E33" s="59" t="s">
        <v>30</v>
      </c>
      <c r="F33" s="60"/>
      <c r="G33" s="213"/>
      <c r="H33" s="61"/>
      <c r="I33" s="125"/>
      <c r="J33" s="127"/>
      <c r="K33" s="64">
        <f t="shared" si="1"/>
        <v>0</v>
      </c>
      <c r="L33" s="65"/>
      <c r="M33" s="62"/>
      <c r="N33" s="63"/>
      <c r="O33" s="66">
        <f t="shared" si="0"/>
        <v>0</v>
      </c>
      <c r="T33"/>
    </row>
    <row r="34" spans="1:24" s="34" customFormat="1" x14ac:dyDescent="0.2">
      <c r="A34" s="284"/>
      <c r="B34" s="286"/>
      <c r="C34" s="36">
        <v>160</v>
      </c>
      <c r="D34" s="110" t="s">
        <v>65</v>
      </c>
      <c r="E34" s="111" t="s">
        <v>32</v>
      </c>
      <c r="F34" s="112"/>
      <c r="G34" s="113"/>
      <c r="H34" s="128"/>
      <c r="I34" s="129"/>
      <c r="J34" s="42"/>
      <c r="K34" s="43">
        <f t="shared" si="1"/>
        <v>0</v>
      </c>
      <c r="L34" s="117"/>
      <c r="M34" s="118"/>
      <c r="N34" s="119"/>
      <c r="O34" s="47">
        <f t="shared" si="0"/>
        <v>0</v>
      </c>
      <c r="T34"/>
    </row>
    <row r="35" spans="1:24" s="34" customFormat="1" ht="13.5" thickBot="1" x14ac:dyDescent="0.25">
      <c r="A35" s="285"/>
      <c r="B35" s="287"/>
      <c r="C35" s="81">
        <v>160</v>
      </c>
      <c r="D35" s="49" t="s">
        <v>66</v>
      </c>
      <c r="E35" s="50" t="s">
        <v>34</v>
      </c>
      <c r="F35" s="51"/>
      <c r="G35" s="212"/>
      <c r="H35" s="52"/>
      <c r="I35" s="53"/>
      <c r="J35" s="84"/>
      <c r="K35" s="82">
        <f t="shared" si="1"/>
        <v>0</v>
      </c>
      <c r="L35" s="56"/>
      <c r="M35" s="53"/>
      <c r="N35" s="222"/>
      <c r="O35" s="223">
        <f t="shared" si="0"/>
        <v>0</v>
      </c>
      <c r="T35"/>
    </row>
    <row r="36" spans="1:24" s="34" customFormat="1" x14ac:dyDescent="0.2">
      <c r="A36" s="284" t="s">
        <v>67</v>
      </c>
      <c r="B36" s="286" t="s">
        <v>7</v>
      </c>
      <c r="C36" s="121">
        <v>185</v>
      </c>
      <c r="D36" s="58" t="s">
        <v>68</v>
      </c>
      <c r="E36" s="59" t="s">
        <v>30</v>
      </c>
      <c r="F36" s="60"/>
      <c r="G36" s="213"/>
      <c r="H36" s="122"/>
      <c r="I36" s="130"/>
      <c r="J36" s="127"/>
      <c r="K36" s="76">
        <f t="shared" si="1"/>
        <v>0</v>
      </c>
      <c r="L36" s="65"/>
      <c r="M36" s="125"/>
      <c r="N36" s="63"/>
      <c r="O36" s="131">
        <f>ROUND(12*(K36+$C36*(SUMPRODUCT(L$3:N$3,L36:N36))),4)</f>
        <v>0</v>
      </c>
      <c r="Q36" s="35"/>
      <c r="R36" s="35"/>
      <c r="T36"/>
    </row>
    <row r="37" spans="1:24" s="34" customFormat="1" ht="13.5" thickBot="1" x14ac:dyDescent="0.25">
      <c r="A37" s="285"/>
      <c r="B37" s="287"/>
      <c r="C37" s="81">
        <v>185</v>
      </c>
      <c r="D37" s="49" t="s">
        <v>69</v>
      </c>
      <c r="E37" s="50" t="s">
        <v>32</v>
      </c>
      <c r="F37" s="51"/>
      <c r="G37" s="212"/>
      <c r="H37" s="52"/>
      <c r="I37" s="53"/>
      <c r="J37" s="132"/>
      <c r="K37" s="133">
        <f t="shared" si="1"/>
        <v>0</v>
      </c>
      <c r="L37" s="56"/>
      <c r="M37" s="53"/>
      <c r="N37" s="84"/>
      <c r="O37" s="134">
        <f>ROUND(12*(K37+$C37*(SUMPRODUCT(L$3:N$3,L37:N37))),4)</f>
        <v>0</v>
      </c>
      <c r="Q37" s="48"/>
      <c r="R37" s="35"/>
      <c r="T37"/>
    </row>
    <row r="38" spans="1:24" s="34" customFormat="1" ht="24.75" thickBot="1" x14ac:dyDescent="0.25">
      <c r="A38" s="255" t="s">
        <v>87</v>
      </c>
      <c r="B38" s="257" t="s">
        <v>6</v>
      </c>
      <c r="C38" s="87">
        <v>40</v>
      </c>
      <c r="D38" s="135" t="s">
        <v>91</v>
      </c>
      <c r="E38" s="89" t="s">
        <v>34</v>
      </c>
      <c r="F38" s="90"/>
      <c r="G38" s="136"/>
      <c r="H38" s="136"/>
      <c r="I38" s="94"/>
      <c r="J38" s="137"/>
      <c r="K38" s="138">
        <f t="shared" si="1"/>
        <v>0</v>
      </c>
      <c r="L38" s="93"/>
      <c r="M38" s="94"/>
      <c r="N38" s="224"/>
      <c r="O38" s="225">
        <f>ROUND(12*(K38+$C38*(SUMPRODUCT(L$3:N$3,L38:N38))),4)</f>
        <v>0</v>
      </c>
      <c r="T38"/>
    </row>
    <row r="39" spans="1:24" s="34" customFormat="1" ht="22.5" customHeight="1" thickBot="1" x14ac:dyDescent="0.25">
      <c r="A39" s="255" t="s">
        <v>70</v>
      </c>
      <c r="B39" s="257" t="s">
        <v>5</v>
      </c>
      <c r="C39" s="87">
        <v>43</v>
      </c>
      <c r="D39" s="135" t="s">
        <v>71</v>
      </c>
      <c r="E39" s="89" t="s">
        <v>30</v>
      </c>
      <c r="F39" s="90"/>
      <c r="G39" s="136"/>
      <c r="H39" s="139"/>
      <c r="I39" s="94"/>
      <c r="J39" s="92"/>
      <c r="K39" s="140">
        <f t="shared" si="1"/>
        <v>0</v>
      </c>
      <c r="L39" s="93"/>
      <c r="M39" s="94"/>
      <c r="N39" s="92"/>
      <c r="O39" s="141">
        <f>ROUND(12*(K39+$C39*(SUMPRODUCT(L$3:N$3,L39:N39))),4)</f>
        <v>0</v>
      </c>
      <c r="T39"/>
    </row>
    <row r="40" spans="1:24" s="34" customFormat="1" ht="17.25" customHeight="1" x14ac:dyDescent="0.2">
      <c r="A40" s="284" t="s">
        <v>72</v>
      </c>
      <c r="B40" s="286" t="s">
        <v>4</v>
      </c>
      <c r="C40" s="36">
        <v>845</v>
      </c>
      <c r="D40" s="58" t="s">
        <v>94</v>
      </c>
      <c r="E40" s="59" t="s">
        <v>30</v>
      </c>
      <c r="F40" s="60"/>
      <c r="G40" s="213"/>
      <c r="H40" s="61"/>
      <c r="I40" s="62"/>
      <c r="J40" s="127"/>
      <c r="K40" s="64">
        <f t="shared" si="1"/>
        <v>0</v>
      </c>
      <c r="L40" s="65"/>
      <c r="M40" s="62"/>
      <c r="N40" s="63"/>
      <c r="O40" s="66">
        <f t="shared" si="0"/>
        <v>0</v>
      </c>
      <c r="T40"/>
    </row>
    <row r="41" spans="1:24" s="34" customFormat="1" ht="17.25" customHeight="1" thickBot="1" x14ac:dyDescent="0.25">
      <c r="A41" s="285"/>
      <c r="B41" s="287"/>
      <c r="C41" s="81">
        <v>845</v>
      </c>
      <c r="D41" s="49" t="s">
        <v>95</v>
      </c>
      <c r="E41" s="50" t="s">
        <v>32</v>
      </c>
      <c r="F41" s="51"/>
      <c r="G41" s="212"/>
      <c r="H41" s="52"/>
      <c r="I41" s="53"/>
      <c r="J41" s="132"/>
      <c r="K41" s="133">
        <f t="shared" si="1"/>
        <v>0</v>
      </c>
      <c r="L41" s="56"/>
      <c r="M41" s="53"/>
      <c r="N41" s="84"/>
      <c r="O41" s="134">
        <f t="shared" si="0"/>
        <v>0</v>
      </c>
      <c r="T41"/>
    </row>
    <row r="42" spans="1:24" s="34" customFormat="1" ht="21.75" customHeight="1" thickBot="1" x14ac:dyDescent="0.25">
      <c r="A42" s="86" t="s">
        <v>73</v>
      </c>
      <c r="B42" s="95" t="s">
        <v>3</v>
      </c>
      <c r="C42" s="96">
        <v>2000</v>
      </c>
      <c r="D42" s="88" t="s">
        <v>74</v>
      </c>
      <c r="E42" s="97" t="s">
        <v>30</v>
      </c>
      <c r="F42" s="98"/>
      <c r="G42" s="99"/>
      <c r="H42" s="143"/>
      <c r="I42" s="104"/>
      <c r="J42" s="144"/>
      <c r="K42" s="145">
        <f t="shared" si="1"/>
        <v>0</v>
      </c>
      <c r="L42" s="103"/>
      <c r="M42" s="104"/>
      <c r="N42" s="101"/>
      <c r="O42" s="146">
        <f t="shared" si="0"/>
        <v>0</v>
      </c>
      <c r="T42"/>
    </row>
    <row r="43" spans="1:24" s="34" customFormat="1" ht="26.25" customHeight="1" thickBot="1" x14ac:dyDescent="0.25">
      <c r="A43" s="255" t="s">
        <v>75</v>
      </c>
      <c r="B43" s="257" t="s">
        <v>98</v>
      </c>
      <c r="C43" s="87">
        <v>3500</v>
      </c>
      <c r="D43" s="135" t="s">
        <v>76</v>
      </c>
      <c r="E43" s="89" t="s">
        <v>32</v>
      </c>
      <c r="F43" s="90"/>
      <c r="G43" s="136"/>
      <c r="H43" s="91"/>
      <c r="I43" s="94"/>
      <c r="J43" s="92"/>
      <c r="K43" s="142">
        <f t="shared" si="1"/>
        <v>0</v>
      </c>
      <c r="L43" s="93"/>
      <c r="M43" s="147"/>
      <c r="N43" s="92"/>
      <c r="O43" s="148">
        <f t="shared" si="0"/>
        <v>0</v>
      </c>
      <c r="T43"/>
    </row>
    <row r="44" spans="1:24" s="34" customFormat="1" ht="28.5" customHeight="1" thickBot="1" x14ac:dyDescent="0.25">
      <c r="A44" s="255" t="s">
        <v>77</v>
      </c>
      <c r="B44" s="257" t="s">
        <v>2</v>
      </c>
      <c r="C44" s="87">
        <v>1500</v>
      </c>
      <c r="D44" s="135" t="s">
        <v>78</v>
      </c>
      <c r="E44" s="89" t="s">
        <v>32</v>
      </c>
      <c r="F44" s="90"/>
      <c r="G44" s="136"/>
      <c r="H44" s="91"/>
      <c r="I44" s="94"/>
      <c r="J44" s="228"/>
      <c r="K44" s="230">
        <f t="shared" si="1"/>
        <v>0</v>
      </c>
      <c r="L44" s="227"/>
      <c r="M44" s="94"/>
      <c r="N44" s="92"/>
      <c r="O44" s="229">
        <f t="shared" si="0"/>
        <v>0</v>
      </c>
      <c r="T44"/>
    </row>
    <row r="45" spans="1:24" s="34" customFormat="1" ht="30.75" customHeight="1" thickBot="1" x14ac:dyDescent="0.25">
      <c r="A45" s="255" t="s">
        <v>79</v>
      </c>
      <c r="B45" s="257" t="s">
        <v>1</v>
      </c>
      <c r="C45" s="87">
        <v>750</v>
      </c>
      <c r="D45" s="135" t="s">
        <v>56</v>
      </c>
      <c r="E45" s="89" t="s">
        <v>32</v>
      </c>
      <c r="F45" s="90"/>
      <c r="G45" s="136"/>
      <c r="H45" s="91"/>
      <c r="I45" s="94"/>
      <c r="J45" s="92"/>
      <c r="K45" s="142">
        <f t="shared" si="1"/>
        <v>0</v>
      </c>
      <c r="L45" s="93"/>
      <c r="M45" s="147"/>
      <c r="N45" s="137"/>
      <c r="O45" s="148">
        <f t="shared" si="0"/>
        <v>0</v>
      </c>
      <c r="T45"/>
    </row>
    <row r="46" spans="1:24" s="34" customFormat="1" ht="17.25" customHeight="1" thickBot="1" x14ac:dyDescent="0.25">
      <c r="A46" s="254" t="s">
        <v>80</v>
      </c>
      <c r="B46" s="256" t="s">
        <v>0</v>
      </c>
      <c r="C46" s="36">
        <v>685</v>
      </c>
      <c r="D46" s="110" t="s">
        <v>96</v>
      </c>
      <c r="E46" s="111" t="s">
        <v>30</v>
      </c>
      <c r="F46" s="112"/>
      <c r="G46" s="113"/>
      <c r="H46" s="113"/>
      <c r="I46" s="118"/>
      <c r="J46" s="149"/>
      <c r="K46" s="150">
        <f t="shared" si="1"/>
        <v>0</v>
      </c>
      <c r="L46" s="117"/>
      <c r="M46" s="118"/>
      <c r="N46" s="119"/>
      <c r="O46" s="151">
        <f t="shared" si="0"/>
        <v>0</v>
      </c>
      <c r="S46"/>
      <c r="T46"/>
      <c r="U46"/>
      <c r="V46"/>
      <c r="W46"/>
      <c r="X46"/>
    </row>
    <row r="47" spans="1:24" s="34" customFormat="1" ht="20.25" customHeight="1" thickTop="1" thickBot="1" x14ac:dyDescent="0.25">
      <c r="A47" s="152"/>
      <c r="B47" s="153"/>
      <c r="C47" s="154">
        <f>SUM(C7,C11,C14,C16,C19,C23,C24,C26,C28,C31,C34,C36,C38,C39,C40,C42,C43,C44,C45,C46)</f>
        <v>21183</v>
      </c>
      <c r="D47" s="153"/>
      <c r="E47" s="153"/>
      <c r="F47" s="155"/>
      <c r="G47" s="220">
        <f>ROUND(SUMPRODUCT($C6:$C46,G6:G46),4)</f>
        <v>0</v>
      </c>
      <c r="H47" s="156">
        <f>ROUND(SUMPRODUCT($C6:$C46,H6:H46),4)</f>
        <v>0</v>
      </c>
      <c r="I47" s="157">
        <f>ROUND(SUMPRODUCT($C6:$C46,I6:I46),4)</f>
        <v>0</v>
      </c>
      <c r="J47" s="158">
        <f>ROUND(SUMPRODUCT($C6:$C46,J6:J46),4)</f>
        <v>0</v>
      </c>
      <c r="K47" s="159">
        <f>ROUND(SUM(K6:K46),4)</f>
        <v>0</v>
      </c>
      <c r="L47" s="160"/>
      <c r="M47" s="161"/>
      <c r="N47" s="226"/>
      <c r="O47" s="162">
        <f>ROUND(SUM(O6:O46),4)</f>
        <v>0</v>
      </c>
      <c r="Q47"/>
      <c r="R47"/>
      <c r="S47"/>
      <c r="T47"/>
      <c r="U47"/>
      <c r="V47"/>
      <c r="W47"/>
      <c r="X47"/>
    </row>
    <row r="48" spans="1:24" s="34" customFormat="1" ht="14.25" thickTop="1" thickBot="1" x14ac:dyDescent="0.25">
      <c r="A48" s="152"/>
      <c r="B48" s="153"/>
      <c r="C48" s="235"/>
      <c r="D48" s="153"/>
      <c r="E48" s="153"/>
      <c r="F48" s="155"/>
      <c r="G48" s="153"/>
      <c r="H48" s="153"/>
      <c r="I48" s="153"/>
      <c r="J48" s="163" t="s">
        <v>81</v>
      </c>
      <c r="K48" s="159">
        <f>ROUND(SUMPRODUCT(G3:J3,G47:J47),4)</f>
        <v>0</v>
      </c>
      <c r="L48" s="153"/>
      <c r="M48" s="153"/>
      <c r="N48" s="163" t="s">
        <v>82</v>
      </c>
      <c r="O48" s="162">
        <f>ROUND((K48+(SUMPRODUCT(L3:N3,L47:N47)))*12,4)</f>
        <v>0</v>
      </c>
      <c r="Q48"/>
      <c r="R48"/>
      <c r="S48"/>
      <c r="T48"/>
      <c r="U48"/>
      <c r="V48"/>
      <c r="W48"/>
      <c r="X48"/>
    </row>
    <row r="49" spans="1:24" s="34" customFormat="1" ht="13.5" customHeight="1" thickTop="1" x14ac:dyDescent="0.2">
      <c r="A49" s="274" t="s">
        <v>83</v>
      </c>
      <c r="B49" s="275"/>
      <c r="C49" s="275"/>
      <c r="D49" s="275"/>
      <c r="E49" s="275"/>
      <c r="F49" s="164"/>
      <c r="G49" s="165"/>
      <c r="H49" s="165"/>
      <c r="I49" s="165"/>
      <c r="J49" s="166"/>
      <c r="K49" s="167"/>
      <c r="L49" s="165"/>
      <c r="M49" s="165"/>
      <c r="N49" s="166"/>
      <c r="O49" s="168"/>
      <c r="Q49"/>
      <c r="R49"/>
      <c r="S49"/>
      <c r="T49"/>
      <c r="U49"/>
      <c r="V49"/>
      <c r="W49"/>
      <c r="X49"/>
    </row>
    <row r="50" spans="1:24" s="34" customFormat="1" x14ac:dyDescent="0.2">
      <c r="A50" s="276"/>
      <c r="B50" s="277"/>
      <c r="C50" s="277"/>
      <c r="D50" s="277"/>
      <c r="E50" s="277"/>
      <c r="F50" s="169"/>
      <c r="G50" s="170"/>
      <c r="H50" s="170"/>
      <c r="I50" s="170"/>
      <c r="J50" s="171"/>
      <c r="K50" s="172"/>
      <c r="L50" s="170"/>
      <c r="M50" s="170"/>
      <c r="N50" s="171"/>
      <c r="O50" s="173"/>
      <c r="Q50"/>
      <c r="R50"/>
      <c r="S50"/>
      <c r="T50"/>
      <c r="U50"/>
      <c r="V50"/>
      <c r="W50"/>
      <c r="X50"/>
    </row>
    <row r="51" spans="1:24" s="34" customFormat="1" ht="6.75" customHeight="1" x14ac:dyDescent="0.2">
      <c r="A51" s="305" t="s">
        <v>112</v>
      </c>
      <c r="B51" s="277"/>
      <c r="C51" s="277"/>
      <c r="D51" s="277"/>
      <c r="E51" s="277"/>
      <c r="F51" s="169"/>
      <c r="G51" s="170"/>
      <c r="H51" s="170"/>
      <c r="I51" s="170"/>
      <c r="J51" s="171"/>
      <c r="K51" s="172"/>
      <c r="L51" s="170"/>
      <c r="M51" s="170"/>
      <c r="N51" s="171"/>
      <c r="O51" s="173"/>
      <c r="Q51"/>
      <c r="R51"/>
      <c r="S51"/>
      <c r="T51"/>
      <c r="U51"/>
      <c r="V51"/>
      <c r="W51"/>
      <c r="X51"/>
    </row>
    <row r="52" spans="1:24" s="34" customFormat="1" ht="17.25" customHeight="1" thickBot="1" x14ac:dyDescent="0.25">
      <c r="A52" s="278"/>
      <c r="B52" s="279"/>
      <c r="C52" s="279"/>
      <c r="D52" s="279"/>
      <c r="E52" s="279"/>
      <c r="F52" s="174"/>
      <c r="G52" s="175"/>
      <c r="H52" s="175"/>
      <c r="I52" s="175"/>
      <c r="J52" s="176"/>
      <c r="K52" s="177"/>
      <c r="L52" s="175"/>
      <c r="M52" s="175"/>
      <c r="N52" s="176"/>
      <c r="O52" s="178"/>
      <c r="Q52"/>
      <c r="R52"/>
      <c r="S52"/>
      <c r="T52"/>
      <c r="U52"/>
      <c r="V52"/>
      <c r="W52"/>
      <c r="X52"/>
    </row>
    <row r="53" spans="1:24" s="34" customFormat="1" ht="30" customHeight="1" thickTop="1" x14ac:dyDescent="0.2">
      <c r="A53" s="179" t="s">
        <v>86</v>
      </c>
      <c r="B53" s="180" t="s">
        <v>97</v>
      </c>
      <c r="C53" s="236"/>
      <c r="D53" s="181"/>
      <c r="E53" s="181"/>
      <c r="F53" s="182"/>
      <c r="G53" s="243">
        <v>1</v>
      </c>
      <c r="H53" s="215"/>
      <c r="I53" s="280" t="s">
        <v>113</v>
      </c>
      <c r="J53" s="281"/>
      <c r="K53" s="183">
        <f t="shared" ref="K53:K57" si="2">H53*22</f>
        <v>0</v>
      </c>
      <c r="L53" s="282" t="s">
        <v>114</v>
      </c>
      <c r="M53" s="283"/>
      <c r="N53" s="281"/>
      <c r="O53" s="184">
        <f t="shared" ref="O53:O57" si="3">ROUND(K53*14,2)</f>
        <v>0</v>
      </c>
    </row>
    <row r="54" spans="1:24" s="34" customFormat="1" ht="30" customHeight="1" x14ac:dyDescent="0.2">
      <c r="A54" s="185" t="s">
        <v>86</v>
      </c>
      <c r="B54" s="186" t="s">
        <v>97</v>
      </c>
      <c r="C54" s="237"/>
      <c r="D54" s="187"/>
      <c r="E54" s="187"/>
      <c r="F54" s="188"/>
      <c r="G54" s="244">
        <f t="shared" ref="G54:G57" si="4">8/8</f>
        <v>1</v>
      </c>
      <c r="H54" s="216"/>
      <c r="I54" s="270"/>
      <c r="J54" s="271"/>
      <c r="K54" s="189">
        <f t="shared" si="2"/>
        <v>0</v>
      </c>
      <c r="L54" s="272"/>
      <c r="M54" s="273"/>
      <c r="N54" s="271"/>
      <c r="O54" s="190">
        <f t="shared" si="3"/>
        <v>0</v>
      </c>
      <c r="Q54" s="191"/>
    </row>
    <row r="55" spans="1:24" s="34" customFormat="1" ht="30" customHeight="1" x14ac:dyDescent="0.2">
      <c r="A55" s="266" t="s">
        <v>86</v>
      </c>
      <c r="B55" s="186" t="s">
        <v>107</v>
      </c>
      <c r="C55" s="237"/>
      <c r="D55" s="187"/>
      <c r="E55" s="187"/>
      <c r="F55" s="188"/>
      <c r="G55" s="244">
        <f t="shared" si="4"/>
        <v>1</v>
      </c>
      <c r="H55" s="216"/>
      <c r="I55" s="270"/>
      <c r="J55" s="271"/>
      <c r="K55" s="189">
        <f t="shared" si="2"/>
        <v>0</v>
      </c>
      <c r="L55" s="272"/>
      <c r="M55" s="273"/>
      <c r="N55" s="271"/>
      <c r="O55" s="190">
        <f t="shared" si="3"/>
        <v>0</v>
      </c>
      <c r="Q55" s="191"/>
    </row>
    <row r="56" spans="1:24" s="34" customFormat="1" ht="30" customHeight="1" x14ac:dyDescent="0.2">
      <c r="A56" s="185" t="s">
        <v>86</v>
      </c>
      <c r="B56" s="186" t="s">
        <v>108</v>
      </c>
      <c r="C56" s="237"/>
      <c r="D56" s="187"/>
      <c r="E56" s="187"/>
      <c r="F56" s="188"/>
      <c r="G56" s="244">
        <f t="shared" si="4"/>
        <v>1</v>
      </c>
      <c r="H56" s="216"/>
      <c r="I56" s="270"/>
      <c r="J56" s="271"/>
      <c r="K56" s="189">
        <f t="shared" si="2"/>
        <v>0</v>
      </c>
      <c r="L56" s="272"/>
      <c r="M56" s="273"/>
      <c r="N56" s="271"/>
      <c r="O56" s="190">
        <f t="shared" si="3"/>
        <v>0</v>
      </c>
      <c r="Q56" s="191"/>
    </row>
    <row r="57" spans="1:24" s="34" customFormat="1" ht="30" customHeight="1" thickBot="1" x14ac:dyDescent="0.25">
      <c r="A57" s="192" t="s">
        <v>86</v>
      </c>
      <c r="B57" s="193" t="s">
        <v>109</v>
      </c>
      <c r="C57" s="238"/>
      <c r="D57" s="194"/>
      <c r="E57" s="194"/>
      <c r="F57" s="195"/>
      <c r="G57" s="245">
        <f t="shared" si="4"/>
        <v>1</v>
      </c>
      <c r="H57" s="217"/>
      <c r="I57" s="267"/>
      <c r="J57" s="268"/>
      <c r="K57" s="196">
        <f t="shared" si="2"/>
        <v>0</v>
      </c>
      <c r="L57" s="269"/>
      <c r="M57" s="269"/>
      <c r="N57" s="269"/>
      <c r="O57" s="197">
        <f t="shared" si="3"/>
        <v>0</v>
      </c>
      <c r="S57" s="191"/>
    </row>
    <row r="58" spans="1:24" s="34" customFormat="1" ht="19.5" thickTop="1" thickBot="1" x14ac:dyDescent="0.25">
      <c r="A58" s="170"/>
      <c r="B58" s="170"/>
      <c r="C58" s="239"/>
      <c r="D58" s="170"/>
      <c r="E58" s="170"/>
      <c r="F58" s="170"/>
      <c r="G58" s="170"/>
      <c r="H58" s="170"/>
      <c r="I58" s="170"/>
      <c r="J58" s="171" t="s">
        <v>84</v>
      </c>
      <c r="K58" s="198">
        <f>ROUND(SUM(K48,K53:K57),2)</f>
        <v>0</v>
      </c>
      <c r="L58" s="165"/>
      <c r="M58" s="165"/>
      <c r="N58" s="166" t="s">
        <v>85</v>
      </c>
      <c r="O58" s="199">
        <f>ROUND(SUM(O48,O53:O57),2)</f>
        <v>0</v>
      </c>
      <c r="Q58" s="200"/>
      <c r="R58" s="201"/>
      <c r="T58" s="200"/>
      <c r="V58"/>
      <c r="W58"/>
      <c r="X58"/>
    </row>
    <row r="59" spans="1:24" s="202" customFormat="1" ht="15.75" thickTop="1" x14ac:dyDescent="0.2">
      <c r="C59" s="240"/>
      <c r="J59" s="203"/>
      <c r="K59" s="204"/>
      <c r="L59" s="205"/>
      <c r="M59" s="205"/>
      <c r="N59" s="206"/>
      <c r="O59"/>
      <c r="P59"/>
      <c r="Q59"/>
      <c r="R59"/>
      <c r="S59" s="207"/>
      <c r="T59" s="200"/>
      <c r="U59" s="207"/>
      <c r="V59" s="207"/>
      <c r="W59" s="207"/>
      <c r="X59" s="207"/>
    </row>
    <row r="60" spans="1:24" s="202" customFormat="1" ht="15" x14ac:dyDescent="0.2">
      <c r="C60" s="240"/>
      <c r="J60" s="203"/>
      <c r="K60" s="204"/>
      <c r="L60" s="205"/>
      <c r="M60" s="205"/>
      <c r="N60" s="206"/>
      <c r="O60" s="208"/>
      <c r="P60"/>
      <c r="Q60"/>
      <c r="R60"/>
      <c r="S60"/>
      <c r="T60" s="200"/>
      <c r="U60" s="207"/>
      <c r="V60" s="207"/>
      <c r="W60" s="207"/>
      <c r="X60" s="207"/>
    </row>
    <row r="62" spans="1:24" x14ac:dyDescent="0.2">
      <c r="D62" s="207"/>
      <c r="E62" s="207"/>
      <c r="F62" s="207"/>
      <c r="G62" s="207"/>
      <c r="H62" s="263"/>
      <c r="I62" s="264"/>
      <c r="J62" s="207"/>
    </row>
    <row r="63" spans="1:24" x14ac:dyDescent="0.2">
      <c r="D63" s="207"/>
      <c r="E63" s="207"/>
      <c r="F63" s="207"/>
      <c r="G63" s="207"/>
      <c r="H63" s="263"/>
      <c r="I63" s="264"/>
      <c r="J63" s="207"/>
    </row>
    <row r="64" spans="1:24" x14ac:dyDescent="0.2">
      <c r="D64" s="207"/>
      <c r="E64" s="207"/>
      <c r="F64" s="207"/>
      <c r="G64" s="207"/>
      <c r="H64" s="207"/>
      <c r="I64" s="207"/>
      <c r="J64" s="207"/>
    </row>
    <row r="65" spans="4:10" customFormat="1" x14ac:dyDescent="0.2">
      <c r="D65" s="207"/>
      <c r="E65" s="265"/>
      <c r="F65" s="207"/>
      <c r="G65" s="265"/>
      <c r="H65" s="265"/>
      <c r="I65" s="207"/>
      <c r="J65" s="207"/>
    </row>
    <row r="66" spans="4:10" x14ac:dyDescent="0.2">
      <c r="D66" s="207"/>
      <c r="E66" s="207"/>
      <c r="F66" s="207"/>
      <c r="G66" s="207"/>
      <c r="H66" s="207"/>
      <c r="I66" s="207"/>
      <c r="J66" s="207"/>
    </row>
    <row r="67" spans="4:10" x14ac:dyDescent="0.2">
      <c r="D67" s="207"/>
      <c r="E67" s="207"/>
      <c r="F67" s="207"/>
      <c r="G67" s="207"/>
      <c r="H67" s="207"/>
      <c r="I67" s="207"/>
      <c r="J67" s="207"/>
    </row>
  </sheetData>
  <sheetProtection formatColumns="0"/>
  <protectedRanges>
    <protectedRange sqref="A59:O63" name="Range4"/>
    <protectedRange sqref="G53:H57" name="Range3"/>
    <protectedRange sqref="L6:N46" name="Range2"/>
    <protectedRange sqref="G6:J46" name="Range1"/>
  </protectedRanges>
  <mergeCells count="43">
    <mergeCell ref="A2:E3"/>
    <mergeCell ref="K3:K5"/>
    <mergeCell ref="O3:O5"/>
    <mergeCell ref="A4:E4"/>
    <mergeCell ref="D5:E5"/>
    <mergeCell ref="H5:J5"/>
    <mergeCell ref="L5:N5"/>
    <mergeCell ref="A6:A8"/>
    <mergeCell ref="B6:B8"/>
    <mergeCell ref="A9:A12"/>
    <mergeCell ref="B9:B12"/>
    <mergeCell ref="A13:A15"/>
    <mergeCell ref="B13:B15"/>
    <mergeCell ref="A16:A18"/>
    <mergeCell ref="B16:B18"/>
    <mergeCell ref="A19:A21"/>
    <mergeCell ref="B19:B21"/>
    <mergeCell ref="A22:A23"/>
    <mergeCell ref="B22:B23"/>
    <mergeCell ref="A25:A27"/>
    <mergeCell ref="B25:B27"/>
    <mergeCell ref="A28:A29"/>
    <mergeCell ref="B28:B29"/>
    <mergeCell ref="A30:A32"/>
    <mergeCell ref="B30:B32"/>
    <mergeCell ref="A33:A35"/>
    <mergeCell ref="B33:B35"/>
    <mergeCell ref="A36:A37"/>
    <mergeCell ref="B36:B37"/>
    <mergeCell ref="A40:A41"/>
    <mergeCell ref="B40:B41"/>
    <mergeCell ref="A49:E50"/>
    <mergeCell ref="A51:E52"/>
    <mergeCell ref="I53:J53"/>
    <mergeCell ref="L53:N53"/>
    <mergeCell ref="I54:J54"/>
    <mergeCell ref="L54:N54"/>
    <mergeCell ref="I57:J57"/>
    <mergeCell ref="L57:N57"/>
    <mergeCell ref="I55:J55"/>
    <mergeCell ref="L55:N55"/>
    <mergeCell ref="I56:J56"/>
    <mergeCell ref="L56:N56"/>
  </mergeCells>
  <conditionalFormatting sqref="O6:O9 K6:K9 K18:K46 O18:O45 K11:K16 O11:O16">
    <cfRule type="cellIs" dxfId="7" priority="4" stopIfTrue="1" operator="notEqual">
      <formula>0</formula>
    </cfRule>
  </conditionalFormatting>
  <conditionalFormatting sqref="O17">
    <cfRule type="cellIs" dxfId="6" priority="3" stopIfTrue="1" operator="notEqual">
      <formula>0</formula>
    </cfRule>
  </conditionalFormatting>
  <conditionalFormatting sqref="K17">
    <cfRule type="cellIs" dxfId="5" priority="2" stopIfTrue="1" operator="notEqual">
      <formula>0</formula>
    </cfRule>
  </conditionalFormatting>
  <conditionalFormatting sqref="O10 K10">
    <cfRule type="cellIs" dxfId="4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9"/>
  <sheetViews>
    <sheetView tabSelected="1" topLeftCell="A41" workbookViewId="0">
      <selection activeCell="L54" sqref="L54:N54"/>
    </sheetView>
  </sheetViews>
  <sheetFormatPr defaultRowHeight="12.75" x14ac:dyDescent="0.2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 x14ac:dyDescent="0.25">
      <c r="B1" s="1"/>
    </row>
    <row r="2" spans="1:21" ht="14.25" thickTop="1" thickBot="1" x14ac:dyDescent="0.25">
      <c r="A2" s="274" t="s">
        <v>16</v>
      </c>
      <c r="B2" s="275"/>
      <c r="C2" s="275"/>
      <c r="D2" s="275"/>
      <c r="E2" s="275"/>
      <c r="F2" s="2"/>
      <c r="G2" s="3"/>
      <c r="H2" s="3"/>
      <c r="I2" s="3"/>
      <c r="J2" s="3"/>
      <c r="K2" s="4"/>
      <c r="L2" s="5"/>
      <c r="M2" s="3"/>
      <c r="N2" s="3"/>
      <c r="O2" s="6"/>
    </row>
    <row r="3" spans="1:21" ht="13.5" customHeight="1" thickBot="1" x14ac:dyDescent="0.25">
      <c r="A3" s="278"/>
      <c r="B3" s="279"/>
      <c r="C3" s="279"/>
      <c r="D3" s="279"/>
      <c r="E3" s="279"/>
      <c r="F3" s="7"/>
      <c r="G3" s="8">
        <v>44</v>
      </c>
      <c r="H3" s="8">
        <v>22</v>
      </c>
      <c r="I3" s="9">
        <v>5</v>
      </c>
      <c r="J3" s="10">
        <v>1</v>
      </c>
      <c r="K3" s="294" t="s">
        <v>17</v>
      </c>
      <c r="L3" s="11">
        <f>3/12</f>
        <v>0.25</v>
      </c>
      <c r="M3" s="12">
        <f>2/12</f>
        <v>0.16666666666666666</v>
      </c>
      <c r="N3" s="13">
        <f>1/12</f>
        <v>8.3333333333333329E-2</v>
      </c>
      <c r="O3" s="296" t="s">
        <v>18</v>
      </c>
    </row>
    <row r="4" spans="1:21" ht="39.75" thickTop="1" thickBot="1" x14ac:dyDescent="0.25">
      <c r="A4" s="298" t="s">
        <v>111</v>
      </c>
      <c r="B4" s="299"/>
      <c r="C4" s="299"/>
      <c r="D4" s="299"/>
      <c r="E4" s="299"/>
      <c r="F4" s="14"/>
      <c r="G4" s="218" t="s">
        <v>92</v>
      </c>
      <c r="H4" s="15" t="s">
        <v>19</v>
      </c>
      <c r="I4" s="16" t="s">
        <v>20</v>
      </c>
      <c r="J4" s="17" t="s">
        <v>21</v>
      </c>
      <c r="K4" s="294"/>
      <c r="L4" s="18" t="s">
        <v>93</v>
      </c>
      <c r="M4" s="19" t="s">
        <v>22</v>
      </c>
      <c r="N4" s="221" t="s">
        <v>23</v>
      </c>
      <c r="O4" s="296"/>
    </row>
    <row r="5" spans="1:21" ht="36.75" thickBot="1" x14ac:dyDescent="0.25">
      <c r="A5" s="20" t="s">
        <v>24</v>
      </c>
      <c r="B5" s="21" t="s">
        <v>15</v>
      </c>
      <c r="C5" s="21" t="s">
        <v>14</v>
      </c>
      <c r="D5" s="300" t="s">
        <v>25</v>
      </c>
      <c r="E5" s="301"/>
      <c r="F5" s="7"/>
      <c r="G5" s="209"/>
      <c r="H5" s="302" t="s">
        <v>26</v>
      </c>
      <c r="I5" s="302"/>
      <c r="J5" s="303"/>
      <c r="K5" s="295"/>
      <c r="L5" s="304" t="s">
        <v>26</v>
      </c>
      <c r="M5" s="304" t="s">
        <v>26</v>
      </c>
      <c r="N5" s="304" t="s">
        <v>26</v>
      </c>
      <c r="O5" s="297"/>
      <c r="R5" s="22"/>
      <c r="U5" s="23"/>
    </row>
    <row r="6" spans="1:21" s="34" customFormat="1" ht="13.5" thickTop="1" x14ac:dyDescent="0.2">
      <c r="A6" s="290" t="s">
        <v>27</v>
      </c>
      <c r="B6" s="291" t="s">
        <v>28</v>
      </c>
      <c r="C6" s="24">
        <v>1200</v>
      </c>
      <c r="D6" s="25" t="s">
        <v>29</v>
      </c>
      <c r="E6" s="26" t="s">
        <v>30</v>
      </c>
      <c r="F6" s="27"/>
      <c r="G6" s="210"/>
      <c r="H6" s="28">
        <v>2.1499999999999998E-2</v>
      </c>
      <c r="I6" s="29"/>
      <c r="J6" s="30"/>
      <c r="K6" s="31">
        <f>ROUND($C6*(SUMPRODUCT(G$3:J$3,G6:J6)),4)</f>
        <v>567.6</v>
      </c>
      <c r="L6" s="32"/>
      <c r="M6" s="29"/>
      <c r="N6" s="30"/>
      <c r="O6" s="33">
        <f t="shared" ref="O6:O46" si="0">ROUND(12*(K6+$C6*(SUMPRODUCT(L$3:N$3,L6:N6))),4)</f>
        <v>6811.2</v>
      </c>
      <c r="Q6" s="35"/>
      <c r="R6" s="35"/>
      <c r="S6"/>
      <c r="T6"/>
    </row>
    <row r="7" spans="1:21" s="34" customFormat="1" x14ac:dyDescent="0.2">
      <c r="A7" s="284"/>
      <c r="B7" s="286"/>
      <c r="C7" s="36">
        <v>1200</v>
      </c>
      <c r="D7" s="37" t="s">
        <v>31</v>
      </c>
      <c r="E7" s="38" t="s">
        <v>32</v>
      </c>
      <c r="F7" s="39"/>
      <c r="G7" s="211"/>
      <c r="H7" s="40"/>
      <c r="I7" s="41"/>
      <c r="J7" s="42">
        <v>3.5000000000000003E-2</v>
      </c>
      <c r="K7" s="43">
        <f t="shared" ref="K7:K46" si="1">ROUND($C7*(SUMPRODUCT(G$3:J$3,G7:J7)),4)</f>
        <v>42</v>
      </c>
      <c r="L7" s="44"/>
      <c r="M7" s="45"/>
      <c r="N7" s="46"/>
      <c r="O7" s="47">
        <f t="shared" si="0"/>
        <v>504</v>
      </c>
      <c r="Q7" s="48"/>
      <c r="R7" s="35"/>
      <c r="S7"/>
      <c r="T7"/>
    </row>
    <row r="8" spans="1:21" s="34" customFormat="1" ht="13.5" thickBot="1" x14ac:dyDescent="0.25">
      <c r="A8" s="285"/>
      <c r="B8" s="287"/>
      <c r="C8" s="81">
        <v>1200</v>
      </c>
      <c r="D8" s="49" t="s">
        <v>33</v>
      </c>
      <c r="E8" s="50" t="s">
        <v>34</v>
      </c>
      <c r="F8" s="51"/>
      <c r="G8" s="212"/>
      <c r="H8" s="52"/>
      <c r="I8" s="53"/>
      <c r="J8" s="54"/>
      <c r="K8" s="55">
        <f t="shared" si="1"/>
        <v>0</v>
      </c>
      <c r="L8" s="56"/>
      <c r="M8" s="53"/>
      <c r="N8" s="222">
        <v>5.2499999999999998E-2</v>
      </c>
      <c r="O8" s="223">
        <f t="shared" si="0"/>
        <v>63</v>
      </c>
      <c r="Q8" s="35"/>
      <c r="R8" s="35"/>
      <c r="S8"/>
      <c r="T8"/>
    </row>
    <row r="9" spans="1:21" s="34" customFormat="1" x14ac:dyDescent="0.2">
      <c r="A9" s="284" t="s">
        <v>35</v>
      </c>
      <c r="B9" s="292" t="s">
        <v>103</v>
      </c>
      <c r="C9" s="36">
        <v>2918</v>
      </c>
      <c r="D9" s="58" t="s">
        <v>36</v>
      </c>
      <c r="E9" s="59" t="s">
        <v>30</v>
      </c>
      <c r="F9" s="60"/>
      <c r="G9" s="213"/>
      <c r="H9" s="61">
        <v>2.1000000000000001E-2</v>
      </c>
      <c r="I9" s="62"/>
      <c r="J9" s="63"/>
      <c r="K9" s="64">
        <f t="shared" si="1"/>
        <v>1348.116</v>
      </c>
      <c r="L9" s="65"/>
      <c r="M9" s="62"/>
      <c r="N9" s="63"/>
      <c r="O9" s="66">
        <f t="shared" si="0"/>
        <v>16177.392</v>
      </c>
      <c r="Q9" s="35"/>
      <c r="R9" s="35"/>
      <c r="S9"/>
      <c r="T9"/>
    </row>
    <row r="10" spans="1:21" s="34" customFormat="1" x14ac:dyDescent="0.2">
      <c r="A10" s="284"/>
      <c r="B10" s="292"/>
      <c r="C10" s="241">
        <v>150</v>
      </c>
      <c r="D10" s="37" t="s">
        <v>37</v>
      </c>
      <c r="E10" s="38" t="s">
        <v>100</v>
      </c>
      <c r="F10" s="39"/>
      <c r="G10" s="211"/>
      <c r="H10" s="40"/>
      <c r="I10" s="248">
        <v>2.1000000000000001E-2</v>
      </c>
      <c r="J10" s="246"/>
      <c r="K10" s="247">
        <f t="shared" si="1"/>
        <v>15.75</v>
      </c>
      <c r="L10" s="44"/>
      <c r="M10" s="45"/>
      <c r="N10" s="46"/>
      <c r="O10" s="249">
        <f t="shared" si="0"/>
        <v>189</v>
      </c>
      <c r="Q10" s="35"/>
      <c r="R10" s="35"/>
      <c r="S10"/>
      <c r="T10"/>
    </row>
    <row r="11" spans="1:21" s="34" customFormat="1" x14ac:dyDescent="0.2">
      <c r="A11" s="284"/>
      <c r="B11" s="292"/>
      <c r="C11" s="36">
        <v>2918</v>
      </c>
      <c r="D11" s="37" t="s">
        <v>38</v>
      </c>
      <c r="E11" s="38" t="s">
        <v>101</v>
      </c>
      <c r="F11" s="39"/>
      <c r="G11" s="211"/>
      <c r="H11" s="40"/>
      <c r="I11" s="45"/>
      <c r="J11" s="42">
        <v>3.0499999999999999E-2</v>
      </c>
      <c r="K11" s="43">
        <f t="shared" si="1"/>
        <v>88.998999999999995</v>
      </c>
      <c r="L11" s="44"/>
      <c r="M11" s="45"/>
      <c r="N11" s="46"/>
      <c r="O11" s="47">
        <f t="shared" si="0"/>
        <v>1067.9880000000001</v>
      </c>
      <c r="Q11" s="35"/>
      <c r="R11" s="35"/>
      <c r="S11"/>
      <c r="T11"/>
    </row>
    <row r="12" spans="1:21" s="34" customFormat="1" ht="13.5" thickBot="1" x14ac:dyDescent="0.25">
      <c r="A12" s="285"/>
      <c r="B12" s="293"/>
      <c r="C12" s="87">
        <v>2918</v>
      </c>
      <c r="D12" s="49" t="s">
        <v>99</v>
      </c>
      <c r="E12" s="50" t="s">
        <v>34</v>
      </c>
      <c r="F12" s="51"/>
      <c r="G12" s="212"/>
      <c r="H12" s="52"/>
      <c r="I12" s="53"/>
      <c r="J12" s="54"/>
      <c r="K12" s="55">
        <f t="shared" si="1"/>
        <v>0</v>
      </c>
      <c r="L12" s="56"/>
      <c r="M12" s="53"/>
      <c r="N12" s="222">
        <v>3.15E-2</v>
      </c>
      <c r="O12" s="223">
        <f t="shared" si="0"/>
        <v>91.917000000000002</v>
      </c>
      <c r="Q12" s="35"/>
      <c r="R12" s="35"/>
      <c r="S12"/>
      <c r="T12"/>
    </row>
    <row r="13" spans="1:21" s="34" customFormat="1" x14ac:dyDescent="0.2">
      <c r="A13" s="284" t="s">
        <v>39</v>
      </c>
      <c r="B13" s="286" t="s">
        <v>13</v>
      </c>
      <c r="C13" s="57">
        <v>1875</v>
      </c>
      <c r="D13" s="58" t="s">
        <v>40</v>
      </c>
      <c r="E13" s="59" t="s">
        <v>30</v>
      </c>
      <c r="F13" s="60"/>
      <c r="G13" s="213"/>
      <c r="H13" s="250">
        <v>3.15E-2</v>
      </c>
      <c r="I13" s="62"/>
      <c r="J13" s="63"/>
      <c r="K13" s="64">
        <f t="shared" si="1"/>
        <v>1299.375</v>
      </c>
      <c r="L13" s="65"/>
      <c r="M13" s="62"/>
      <c r="N13" s="63"/>
      <c r="O13" s="66">
        <f t="shared" si="0"/>
        <v>15592.5</v>
      </c>
      <c r="Q13" s="35"/>
      <c r="R13" s="35"/>
      <c r="S13"/>
      <c r="T13"/>
    </row>
    <row r="14" spans="1:21" s="34" customFormat="1" x14ac:dyDescent="0.2">
      <c r="A14" s="284"/>
      <c r="B14" s="286"/>
      <c r="C14" s="36">
        <v>1875</v>
      </c>
      <c r="D14" s="37" t="s">
        <v>41</v>
      </c>
      <c r="E14" s="38" t="s">
        <v>32</v>
      </c>
      <c r="F14" s="39"/>
      <c r="G14" s="211"/>
      <c r="H14" s="40"/>
      <c r="I14" s="45"/>
      <c r="J14" s="251">
        <v>2.63E-2</v>
      </c>
      <c r="K14" s="43">
        <f t="shared" si="1"/>
        <v>49.3125</v>
      </c>
      <c r="L14" s="67"/>
      <c r="M14" s="45"/>
      <c r="N14" s="46"/>
      <c r="O14" s="47">
        <f t="shared" si="0"/>
        <v>591.75</v>
      </c>
      <c r="Q14" s="35"/>
      <c r="R14" s="35"/>
      <c r="S14"/>
      <c r="T14"/>
    </row>
    <row r="15" spans="1:21" s="34" customFormat="1" ht="13.5" thickBot="1" x14ac:dyDescent="0.25">
      <c r="A15" s="285"/>
      <c r="B15" s="287"/>
      <c r="C15" s="81">
        <v>1875</v>
      </c>
      <c r="D15" s="49" t="s">
        <v>42</v>
      </c>
      <c r="E15" s="50" t="s">
        <v>34</v>
      </c>
      <c r="F15" s="51"/>
      <c r="G15" s="52"/>
      <c r="H15" s="52"/>
      <c r="I15" s="53"/>
      <c r="J15" s="54"/>
      <c r="K15" s="55">
        <f t="shared" si="1"/>
        <v>0</v>
      </c>
      <c r="L15" s="56"/>
      <c r="M15" s="53"/>
      <c r="N15" s="252">
        <v>3.15E-2</v>
      </c>
      <c r="O15" s="223">
        <f t="shared" si="0"/>
        <v>59.0625</v>
      </c>
      <c r="Q15" s="35"/>
      <c r="R15" s="35"/>
      <c r="S15"/>
      <c r="T15"/>
    </row>
    <row r="16" spans="1:21" s="34" customFormat="1" x14ac:dyDescent="0.2">
      <c r="A16" s="284" t="s">
        <v>43</v>
      </c>
      <c r="B16" s="286" t="s">
        <v>106</v>
      </c>
      <c r="C16" s="36">
        <v>354</v>
      </c>
      <c r="D16" s="58" t="s">
        <v>44</v>
      </c>
      <c r="E16" s="59" t="s">
        <v>30</v>
      </c>
      <c r="F16" s="60"/>
      <c r="G16" s="219">
        <v>2.8400000000000002E-2</v>
      </c>
      <c r="H16" s="213"/>
      <c r="I16" s="62"/>
      <c r="J16" s="63"/>
      <c r="K16" s="232">
        <f t="shared" si="1"/>
        <v>442.35840000000002</v>
      </c>
      <c r="L16" s="65"/>
      <c r="M16" s="62"/>
      <c r="N16" s="63"/>
      <c r="O16" s="231">
        <f t="shared" si="0"/>
        <v>5308.3008</v>
      </c>
      <c r="Q16" s="48"/>
      <c r="R16" s="35"/>
      <c r="S16"/>
      <c r="T16"/>
    </row>
    <row r="17" spans="1:24" s="34" customFormat="1" x14ac:dyDescent="0.2">
      <c r="A17" s="284"/>
      <c r="B17" s="286"/>
      <c r="C17" s="241">
        <v>150</v>
      </c>
      <c r="D17" s="37" t="s">
        <v>45</v>
      </c>
      <c r="E17" s="38" t="s">
        <v>32</v>
      </c>
      <c r="F17" s="39"/>
      <c r="G17" s="40"/>
      <c r="H17" s="40"/>
      <c r="I17" s="253">
        <v>2.1000000000000001E-2</v>
      </c>
      <c r="J17" s="246"/>
      <c r="K17" s="116">
        <f t="shared" si="1"/>
        <v>15.75</v>
      </c>
      <c r="L17" s="44"/>
      <c r="M17" s="45"/>
      <c r="N17" s="46"/>
      <c r="O17" s="120">
        <f t="shared" si="0"/>
        <v>189</v>
      </c>
      <c r="Q17" s="35"/>
      <c r="R17" s="35"/>
      <c r="S17"/>
      <c r="T17"/>
    </row>
    <row r="18" spans="1:24" s="34" customFormat="1" ht="13.5" thickBot="1" x14ac:dyDescent="0.25">
      <c r="A18" s="285"/>
      <c r="B18" s="287"/>
      <c r="C18" s="87">
        <v>354</v>
      </c>
      <c r="D18" s="49" t="s">
        <v>102</v>
      </c>
      <c r="E18" s="50" t="s">
        <v>34</v>
      </c>
      <c r="F18" s="51"/>
      <c r="G18" s="52"/>
      <c r="H18" s="52"/>
      <c r="I18" s="53"/>
      <c r="J18" s="54"/>
      <c r="K18" s="55">
        <f t="shared" si="1"/>
        <v>0</v>
      </c>
      <c r="L18" s="56"/>
      <c r="M18" s="83">
        <v>0.84</v>
      </c>
      <c r="N18" s="84"/>
      <c r="O18" s="85">
        <f t="shared" si="0"/>
        <v>594.72</v>
      </c>
      <c r="Q18" s="35"/>
      <c r="R18" s="35"/>
      <c r="S18"/>
      <c r="T18"/>
    </row>
    <row r="19" spans="1:24" s="34" customFormat="1" x14ac:dyDescent="0.2">
      <c r="A19" s="284" t="s">
        <v>46</v>
      </c>
      <c r="B19" s="286" t="s">
        <v>104</v>
      </c>
      <c r="C19" s="233">
        <v>2941</v>
      </c>
      <c r="D19" s="58" t="s">
        <v>47</v>
      </c>
      <c r="E19" s="59" t="s">
        <v>30</v>
      </c>
      <c r="F19" s="60"/>
      <c r="G19" s="213"/>
      <c r="H19" s="61">
        <v>4.2000000000000003E-2</v>
      </c>
      <c r="I19" s="62"/>
      <c r="J19" s="63"/>
      <c r="K19" s="64">
        <f t="shared" si="1"/>
        <v>2717.4839999999999</v>
      </c>
      <c r="L19" s="65"/>
      <c r="M19" s="62"/>
      <c r="N19" s="63"/>
      <c r="O19" s="66">
        <f t="shared" si="0"/>
        <v>32609.808000000001</v>
      </c>
      <c r="Q19" s="35"/>
      <c r="R19" s="35"/>
      <c r="S19"/>
      <c r="T19"/>
    </row>
    <row r="20" spans="1:24" s="34" customFormat="1" x14ac:dyDescent="0.2">
      <c r="A20" s="284"/>
      <c r="B20" s="286"/>
      <c r="C20" s="241">
        <v>200</v>
      </c>
      <c r="D20" s="37" t="s">
        <v>48</v>
      </c>
      <c r="E20" s="38" t="s">
        <v>32</v>
      </c>
      <c r="F20" s="39"/>
      <c r="G20" s="40"/>
      <c r="H20" s="40"/>
      <c r="I20" s="45"/>
      <c r="J20" s="42">
        <v>5.2499999999999998E-2</v>
      </c>
      <c r="K20" s="43">
        <f t="shared" si="1"/>
        <v>10.5</v>
      </c>
      <c r="L20" s="44"/>
      <c r="M20" s="45"/>
      <c r="N20" s="46"/>
      <c r="O20" s="47">
        <f t="shared" si="0"/>
        <v>126</v>
      </c>
      <c r="Q20" s="35"/>
      <c r="R20" s="35"/>
      <c r="S20"/>
      <c r="T20"/>
    </row>
    <row r="21" spans="1:24" s="34" customFormat="1" ht="13.5" thickBot="1" x14ac:dyDescent="0.25">
      <c r="A21" s="285"/>
      <c r="B21" s="287"/>
      <c r="C21" s="87">
        <v>2941</v>
      </c>
      <c r="D21" s="49" t="s">
        <v>49</v>
      </c>
      <c r="E21" s="50" t="s">
        <v>34</v>
      </c>
      <c r="F21" s="51"/>
      <c r="G21" s="52"/>
      <c r="H21" s="52"/>
      <c r="I21" s="53"/>
      <c r="J21" s="54"/>
      <c r="K21" s="55">
        <f t="shared" si="1"/>
        <v>0</v>
      </c>
      <c r="L21" s="69"/>
      <c r="M21" s="53"/>
      <c r="N21" s="222">
        <v>0.1575</v>
      </c>
      <c r="O21" s="223">
        <f t="shared" si="0"/>
        <v>463.20749999999998</v>
      </c>
      <c r="Q21" s="35"/>
      <c r="R21" s="35"/>
      <c r="S21"/>
      <c r="T21"/>
    </row>
    <row r="22" spans="1:24" s="34" customFormat="1" ht="24.75" customHeight="1" x14ac:dyDescent="0.2">
      <c r="A22" s="288" t="s">
        <v>50</v>
      </c>
      <c r="B22" s="289" t="s">
        <v>105</v>
      </c>
      <c r="C22" s="242">
        <v>132</v>
      </c>
      <c r="D22" s="70" t="s">
        <v>51</v>
      </c>
      <c r="E22" s="71" t="s">
        <v>30</v>
      </c>
      <c r="F22" s="72"/>
      <c r="G22" s="73"/>
      <c r="H22" s="73"/>
      <c r="I22" s="74">
        <v>4.2000000000000003E-2</v>
      </c>
      <c r="J22" s="75"/>
      <c r="K22" s="76">
        <f t="shared" si="1"/>
        <v>27.72</v>
      </c>
      <c r="L22" s="77"/>
      <c r="M22" s="78"/>
      <c r="N22" s="79"/>
      <c r="O22" s="80">
        <f t="shared" si="0"/>
        <v>332.64</v>
      </c>
      <c r="T22"/>
    </row>
    <row r="23" spans="1:24" s="34" customFormat="1" ht="24.75" customHeight="1" thickBot="1" x14ac:dyDescent="0.25">
      <c r="A23" s="285"/>
      <c r="B23" s="287"/>
      <c r="C23" s="234">
        <v>1100</v>
      </c>
      <c r="D23" s="49" t="s">
        <v>52</v>
      </c>
      <c r="E23" s="50" t="s">
        <v>32</v>
      </c>
      <c r="F23" s="51"/>
      <c r="G23" s="52"/>
      <c r="H23" s="52"/>
      <c r="I23" s="68"/>
      <c r="J23" s="54"/>
      <c r="K23" s="82">
        <f t="shared" si="1"/>
        <v>0</v>
      </c>
      <c r="L23" s="56"/>
      <c r="M23" s="83">
        <v>7.3499999999999996E-2</v>
      </c>
      <c r="N23" s="84"/>
      <c r="O23" s="85">
        <f t="shared" si="0"/>
        <v>161.69999999999999</v>
      </c>
      <c r="T23"/>
    </row>
    <row r="24" spans="1:24" s="34" customFormat="1" ht="36.75" thickBot="1" x14ac:dyDescent="0.25">
      <c r="A24" s="86" t="s">
        <v>53</v>
      </c>
      <c r="B24" s="95" t="s">
        <v>12</v>
      </c>
      <c r="C24" s="96">
        <v>87</v>
      </c>
      <c r="D24" s="88" t="s">
        <v>54</v>
      </c>
      <c r="E24" s="97" t="s">
        <v>30</v>
      </c>
      <c r="F24" s="98"/>
      <c r="G24" s="99"/>
      <c r="H24" s="99"/>
      <c r="I24" s="100">
        <v>3.15E-2</v>
      </c>
      <c r="J24" s="101"/>
      <c r="K24" s="102">
        <f t="shared" si="1"/>
        <v>13.702500000000001</v>
      </c>
      <c r="L24" s="103"/>
      <c r="M24" s="104"/>
      <c r="N24" s="101"/>
      <c r="O24" s="105">
        <f t="shared" si="0"/>
        <v>164.43</v>
      </c>
      <c r="T24"/>
    </row>
    <row r="25" spans="1:24" s="34" customFormat="1" x14ac:dyDescent="0.2">
      <c r="A25" s="288" t="s">
        <v>55</v>
      </c>
      <c r="B25" s="289" t="s">
        <v>11</v>
      </c>
      <c r="C25" s="106">
        <v>240</v>
      </c>
      <c r="D25" s="70" t="s">
        <v>56</v>
      </c>
      <c r="E25" s="71" t="s">
        <v>30</v>
      </c>
      <c r="F25" s="72"/>
      <c r="G25" s="214"/>
      <c r="H25" s="107">
        <v>4.2000000000000003E-2</v>
      </c>
      <c r="I25" s="78"/>
      <c r="J25" s="79"/>
      <c r="K25" s="108">
        <f t="shared" si="1"/>
        <v>221.76</v>
      </c>
      <c r="L25" s="77"/>
      <c r="M25" s="78"/>
      <c r="N25" s="79"/>
      <c r="O25" s="109">
        <f t="shared" si="0"/>
        <v>2661.12</v>
      </c>
      <c r="S25"/>
      <c r="T25"/>
      <c r="U25"/>
      <c r="V25"/>
      <c r="W25"/>
      <c r="X25"/>
    </row>
    <row r="26" spans="1:24" s="34" customFormat="1" x14ac:dyDescent="0.2">
      <c r="A26" s="284"/>
      <c r="B26" s="286"/>
      <c r="C26" s="36">
        <v>240</v>
      </c>
      <c r="D26" s="110" t="s">
        <v>88</v>
      </c>
      <c r="E26" s="111" t="s">
        <v>32</v>
      </c>
      <c r="F26" s="112"/>
      <c r="G26" s="113"/>
      <c r="H26" s="113"/>
      <c r="I26" s="114">
        <v>5.2499999999999998E-2</v>
      </c>
      <c r="J26" s="115"/>
      <c r="K26" s="116">
        <f t="shared" si="1"/>
        <v>63</v>
      </c>
      <c r="L26" s="117"/>
      <c r="M26" s="118"/>
      <c r="N26" s="119"/>
      <c r="O26" s="120">
        <f t="shared" si="0"/>
        <v>756</v>
      </c>
      <c r="S26"/>
      <c r="T26"/>
      <c r="U26"/>
      <c r="V26"/>
      <c r="W26"/>
      <c r="X26"/>
    </row>
    <row r="27" spans="1:24" s="34" customFormat="1" ht="13.5" thickBot="1" x14ac:dyDescent="0.25">
      <c r="A27" s="285"/>
      <c r="B27" s="287"/>
      <c r="C27" s="81">
        <v>240</v>
      </c>
      <c r="D27" s="49" t="s">
        <v>89</v>
      </c>
      <c r="E27" s="50" t="s">
        <v>34</v>
      </c>
      <c r="F27" s="51"/>
      <c r="G27" s="212"/>
      <c r="H27" s="52"/>
      <c r="I27" s="53"/>
      <c r="J27" s="84"/>
      <c r="K27" s="82">
        <f t="shared" si="1"/>
        <v>0</v>
      </c>
      <c r="L27" s="56"/>
      <c r="M27" s="53"/>
      <c r="N27" s="222">
        <v>0.126</v>
      </c>
      <c r="O27" s="223">
        <f t="shared" si="0"/>
        <v>30.24</v>
      </c>
      <c r="Q27"/>
      <c r="R27"/>
      <c r="S27"/>
      <c r="T27"/>
      <c r="U27"/>
      <c r="V27"/>
      <c r="W27"/>
      <c r="X27"/>
    </row>
    <row r="28" spans="1:24" s="34" customFormat="1" x14ac:dyDescent="0.2">
      <c r="A28" s="284" t="s">
        <v>57</v>
      </c>
      <c r="B28" s="286" t="s">
        <v>10</v>
      </c>
      <c r="C28" s="121">
        <v>470</v>
      </c>
      <c r="D28" s="58" t="s">
        <v>58</v>
      </c>
      <c r="E28" s="59" t="s">
        <v>30</v>
      </c>
      <c r="F28" s="60"/>
      <c r="G28" s="213"/>
      <c r="H28" s="122"/>
      <c r="I28" s="62"/>
      <c r="J28" s="123">
        <v>7.3499999999999996E-2</v>
      </c>
      <c r="K28" s="124">
        <f t="shared" si="1"/>
        <v>34.545000000000002</v>
      </c>
      <c r="L28" s="65"/>
      <c r="M28" s="125"/>
      <c r="N28" s="63"/>
      <c r="O28" s="126">
        <f t="shared" si="0"/>
        <v>414.54</v>
      </c>
      <c r="Q28" s="35"/>
      <c r="R28" s="35"/>
      <c r="T28"/>
    </row>
    <row r="29" spans="1:24" s="34" customFormat="1" ht="13.5" thickBot="1" x14ac:dyDescent="0.25">
      <c r="A29" s="285"/>
      <c r="B29" s="287"/>
      <c r="C29" s="81">
        <v>470</v>
      </c>
      <c r="D29" s="49" t="s">
        <v>59</v>
      </c>
      <c r="E29" s="50" t="s">
        <v>34</v>
      </c>
      <c r="F29" s="51"/>
      <c r="G29" s="212"/>
      <c r="H29" s="52"/>
      <c r="I29" s="53"/>
      <c r="J29" s="54"/>
      <c r="K29" s="55">
        <f t="shared" si="1"/>
        <v>0</v>
      </c>
      <c r="L29" s="56"/>
      <c r="M29" s="53"/>
      <c r="N29" s="222">
        <v>0.105</v>
      </c>
      <c r="O29" s="223">
        <f t="shared" si="0"/>
        <v>49.35</v>
      </c>
      <c r="Q29" s="48"/>
      <c r="R29" s="35"/>
      <c r="T29"/>
    </row>
    <row r="30" spans="1:24" s="34" customFormat="1" x14ac:dyDescent="0.2">
      <c r="A30" s="284" t="s">
        <v>60</v>
      </c>
      <c r="B30" s="286" t="s">
        <v>9</v>
      </c>
      <c r="C30" s="57">
        <v>290</v>
      </c>
      <c r="D30" s="58" t="s">
        <v>61</v>
      </c>
      <c r="E30" s="59" t="s">
        <v>30</v>
      </c>
      <c r="F30" s="60"/>
      <c r="G30" s="213"/>
      <c r="H30" s="61">
        <v>2.63E-2</v>
      </c>
      <c r="I30" s="62"/>
      <c r="J30" s="63"/>
      <c r="K30" s="64">
        <f t="shared" si="1"/>
        <v>167.79400000000001</v>
      </c>
      <c r="L30" s="65"/>
      <c r="M30" s="62"/>
      <c r="N30" s="63"/>
      <c r="O30" s="66">
        <f t="shared" si="0"/>
        <v>2013.528</v>
      </c>
      <c r="Q30" s="35"/>
      <c r="R30" s="35"/>
      <c r="T30"/>
    </row>
    <row r="31" spans="1:24" s="34" customFormat="1" x14ac:dyDescent="0.2">
      <c r="A31" s="284"/>
      <c r="B31" s="286"/>
      <c r="C31" s="36">
        <v>290</v>
      </c>
      <c r="D31" s="37" t="s">
        <v>62</v>
      </c>
      <c r="E31" s="38" t="s">
        <v>32</v>
      </c>
      <c r="F31" s="39"/>
      <c r="G31" s="211"/>
      <c r="H31" s="40"/>
      <c r="I31" s="45"/>
      <c r="J31" s="42">
        <v>3.15E-2</v>
      </c>
      <c r="K31" s="43">
        <f t="shared" si="1"/>
        <v>9.1349999999999998</v>
      </c>
      <c r="L31" s="44"/>
      <c r="M31" s="41"/>
      <c r="N31" s="46"/>
      <c r="O31" s="47">
        <f t="shared" si="0"/>
        <v>109.62</v>
      </c>
      <c r="T31"/>
    </row>
    <row r="32" spans="1:24" s="34" customFormat="1" ht="13.5" thickBot="1" x14ac:dyDescent="0.25">
      <c r="A32" s="285"/>
      <c r="B32" s="287"/>
      <c r="C32" s="81">
        <v>290</v>
      </c>
      <c r="D32" s="49" t="s">
        <v>90</v>
      </c>
      <c r="E32" s="50" t="s">
        <v>34</v>
      </c>
      <c r="F32" s="51"/>
      <c r="G32" s="212"/>
      <c r="H32" s="52"/>
      <c r="I32" s="53"/>
      <c r="J32" s="54"/>
      <c r="K32" s="55">
        <f t="shared" si="1"/>
        <v>0</v>
      </c>
      <c r="L32" s="56"/>
      <c r="M32" s="53"/>
      <c r="N32" s="222">
        <v>5.2499999999999998E-2</v>
      </c>
      <c r="O32" s="223">
        <f t="shared" si="0"/>
        <v>15.225</v>
      </c>
      <c r="T32"/>
    </row>
    <row r="33" spans="1:24" s="34" customFormat="1" x14ac:dyDescent="0.2">
      <c r="A33" s="284" t="s">
        <v>63</v>
      </c>
      <c r="B33" s="286" t="s">
        <v>8</v>
      </c>
      <c r="C33" s="106">
        <v>160</v>
      </c>
      <c r="D33" s="58" t="s">
        <v>64</v>
      </c>
      <c r="E33" s="59" t="s">
        <v>30</v>
      </c>
      <c r="F33" s="60"/>
      <c r="G33" s="213"/>
      <c r="H33" s="61">
        <v>2.63E-2</v>
      </c>
      <c r="I33" s="125"/>
      <c r="J33" s="127"/>
      <c r="K33" s="64">
        <f t="shared" si="1"/>
        <v>92.575999999999993</v>
      </c>
      <c r="L33" s="65"/>
      <c r="M33" s="62"/>
      <c r="N33" s="63"/>
      <c r="O33" s="66">
        <f t="shared" si="0"/>
        <v>1110.912</v>
      </c>
      <c r="T33"/>
    </row>
    <row r="34" spans="1:24" s="34" customFormat="1" x14ac:dyDescent="0.2">
      <c r="A34" s="284"/>
      <c r="B34" s="286"/>
      <c r="C34" s="36">
        <v>160</v>
      </c>
      <c r="D34" s="110" t="s">
        <v>65</v>
      </c>
      <c r="E34" s="111" t="s">
        <v>32</v>
      </c>
      <c r="F34" s="112"/>
      <c r="G34" s="113"/>
      <c r="H34" s="128"/>
      <c r="I34" s="129"/>
      <c r="J34" s="42">
        <v>3.15E-2</v>
      </c>
      <c r="K34" s="43">
        <f t="shared" si="1"/>
        <v>5.04</v>
      </c>
      <c r="L34" s="117"/>
      <c r="M34" s="118"/>
      <c r="N34" s="119"/>
      <c r="O34" s="47">
        <f t="shared" si="0"/>
        <v>60.48</v>
      </c>
      <c r="T34"/>
    </row>
    <row r="35" spans="1:24" s="34" customFormat="1" ht="13.5" thickBot="1" x14ac:dyDescent="0.25">
      <c r="A35" s="285"/>
      <c r="B35" s="287"/>
      <c r="C35" s="81">
        <v>160</v>
      </c>
      <c r="D35" s="49" t="s">
        <v>66</v>
      </c>
      <c r="E35" s="50" t="s">
        <v>34</v>
      </c>
      <c r="F35" s="51"/>
      <c r="G35" s="212"/>
      <c r="H35" s="52"/>
      <c r="I35" s="53"/>
      <c r="J35" s="84"/>
      <c r="K35" s="82">
        <f t="shared" si="1"/>
        <v>0</v>
      </c>
      <c r="L35" s="56"/>
      <c r="M35" s="53"/>
      <c r="N35" s="222">
        <v>8.4000000000000005E-2</v>
      </c>
      <c r="O35" s="223">
        <f t="shared" si="0"/>
        <v>13.44</v>
      </c>
      <c r="T35"/>
    </row>
    <row r="36" spans="1:24" s="34" customFormat="1" x14ac:dyDescent="0.2">
      <c r="A36" s="284" t="s">
        <v>67</v>
      </c>
      <c r="B36" s="286" t="s">
        <v>7</v>
      </c>
      <c r="C36" s="121">
        <v>185</v>
      </c>
      <c r="D36" s="58" t="s">
        <v>68</v>
      </c>
      <c r="E36" s="59" t="s">
        <v>30</v>
      </c>
      <c r="F36" s="60"/>
      <c r="G36" s="213"/>
      <c r="H36" s="122"/>
      <c r="I36" s="130">
        <v>2.63E-2</v>
      </c>
      <c r="J36" s="127"/>
      <c r="K36" s="76">
        <f t="shared" si="1"/>
        <v>24.327500000000001</v>
      </c>
      <c r="L36" s="65"/>
      <c r="M36" s="125"/>
      <c r="N36" s="63"/>
      <c r="O36" s="131">
        <f>ROUND(12*(K36+$C36*(SUMPRODUCT(L$3:N$3,L36:N36))),4)</f>
        <v>291.93</v>
      </c>
      <c r="Q36" s="35"/>
      <c r="R36" s="35"/>
      <c r="T36"/>
    </row>
    <row r="37" spans="1:24" s="34" customFormat="1" ht="13.5" thickBot="1" x14ac:dyDescent="0.25">
      <c r="A37" s="285"/>
      <c r="B37" s="287"/>
      <c r="C37" s="81">
        <v>185</v>
      </c>
      <c r="D37" s="49" t="s">
        <v>69</v>
      </c>
      <c r="E37" s="50" t="s">
        <v>32</v>
      </c>
      <c r="F37" s="51"/>
      <c r="G37" s="212"/>
      <c r="H37" s="52"/>
      <c r="I37" s="53"/>
      <c r="J37" s="132">
        <v>7.3499999999999996E-2</v>
      </c>
      <c r="K37" s="133">
        <f t="shared" si="1"/>
        <v>13.5975</v>
      </c>
      <c r="L37" s="56"/>
      <c r="M37" s="53"/>
      <c r="N37" s="84"/>
      <c r="O37" s="134">
        <f>ROUND(12*(K37+$C37*(SUMPRODUCT(L$3:N$3,L37:N37))),4)</f>
        <v>163.16999999999999</v>
      </c>
      <c r="Q37" s="48"/>
      <c r="R37" s="35"/>
      <c r="T37"/>
    </row>
    <row r="38" spans="1:24" s="34" customFormat="1" ht="24.75" thickBot="1" x14ac:dyDescent="0.25">
      <c r="A38" s="259" t="s">
        <v>87</v>
      </c>
      <c r="B38" s="261" t="s">
        <v>6</v>
      </c>
      <c r="C38" s="87">
        <v>40</v>
      </c>
      <c r="D38" s="135" t="s">
        <v>91</v>
      </c>
      <c r="E38" s="89" t="s">
        <v>34</v>
      </c>
      <c r="F38" s="90"/>
      <c r="G38" s="136"/>
      <c r="H38" s="136"/>
      <c r="I38" s="94"/>
      <c r="J38" s="137"/>
      <c r="K38" s="138">
        <f t="shared" si="1"/>
        <v>0</v>
      </c>
      <c r="L38" s="93"/>
      <c r="M38" s="94"/>
      <c r="N38" s="224">
        <v>7.3499999999999996E-2</v>
      </c>
      <c r="O38" s="225">
        <f>ROUND(12*(K38+$C38*(SUMPRODUCT(L$3:N$3,L38:N38))),4)</f>
        <v>2.94</v>
      </c>
      <c r="T38"/>
    </row>
    <row r="39" spans="1:24" s="34" customFormat="1" ht="22.5" customHeight="1" thickBot="1" x14ac:dyDescent="0.25">
      <c r="A39" s="259" t="s">
        <v>70</v>
      </c>
      <c r="B39" s="261" t="s">
        <v>5</v>
      </c>
      <c r="C39" s="87">
        <v>43</v>
      </c>
      <c r="D39" s="135" t="s">
        <v>71</v>
      </c>
      <c r="E39" s="89" t="s">
        <v>30</v>
      </c>
      <c r="F39" s="90"/>
      <c r="G39" s="136"/>
      <c r="H39" s="139">
        <v>6.3E-3</v>
      </c>
      <c r="I39" s="94"/>
      <c r="J39" s="92"/>
      <c r="K39" s="140">
        <f t="shared" si="1"/>
        <v>5.9598000000000004</v>
      </c>
      <c r="L39" s="93"/>
      <c r="M39" s="94"/>
      <c r="N39" s="92"/>
      <c r="O39" s="141">
        <f>ROUND(12*(K39+$C39*(SUMPRODUCT(L$3:N$3,L39:N39))),4)</f>
        <v>71.517600000000002</v>
      </c>
      <c r="T39"/>
    </row>
    <row r="40" spans="1:24" s="34" customFormat="1" ht="17.25" customHeight="1" x14ac:dyDescent="0.2">
      <c r="A40" s="284" t="s">
        <v>72</v>
      </c>
      <c r="B40" s="286" t="s">
        <v>4</v>
      </c>
      <c r="C40" s="36">
        <v>845</v>
      </c>
      <c r="D40" s="58" t="s">
        <v>94</v>
      </c>
      <c r="E40" s="59" t="s">
        <v>30</v>
      </c>
      <c r="F40" s="60"/>
      <c r="G40" s="213"/>
      <c r="H40" s="61">
        <v>2.1000000000000001E-2</v>
      </c>
      <c r="I40" s="62"/>
      <c r="J40" s="127"/>
      <c r="K40" s="64">
        <f t="shared" si="1"/>
        <v>390.39</v>
      </c>
      <c r="L40" s="65"/>
      <c r="M40" s="62"/>
      <c r="N40" s="63"/>
      <c r="O40" s="66">
        <f t="shared" si="0"/>
        <v>4684.68</v>
      </c>
      <c r="T40"/>
    </row>
    <row r="41" spans="1:24" s="34" customFormat="1" ht="17.25" customHeight="1" thickBot="1" x14ac:dyDescent="0.25">
      <c r="A41" s="285"/>
      <c r="B41" s="287"/>
      <c r="C41" s="81">
        <v>845</v>
      </c>
      <c r="D41" s="49" t="s">
        <v>95</v>
      </c>
      <c r="E41" s="50" t="s">
        <v>32</v>
      </c>
      <c r="F41" s="51"/>
      <c r="G41" s="212"/>
      <c r="H41" s="52"/>
      <c r="I41" s="53"/>
      <c r="J41" s="132">
        <v>3.15E-2</v>
      </c>
      <c r="K41" s="133">
        <f t="shared" si="1"/>
        <v>26.6175</v>
      </c>
      <c r="L41" s="56"/>
      <c r="M41" s="53"/>
      <c r="N41" s="84"/>
      <c r="O41" s="134">
        <f t="shared" si="0"/>
        <v>319.41000000000003</v>
      </c>
      <c r="T41"/>
    </row>
    <row r="42" spans="1:24" s="34" customFormat="1" ht="21.75" customHeight="1" thickBot="1" x14ac:dyDescent="0.25">
      <c r="A42" s="86" t="s">
        <v>73</v>
      </c>
      <c r="B42" s="95" t="s">
        <v>3</v>
      </c>
      <c r="C42" s="96">
        <v>2000</v>
      </c>
      <c r="D42" s="88" t="s">
        <v>74</v>
      </c>
      <c r="E42" s="97" t="s">
        <v>30</v>
      </c>
      <c r="F42" s="98"/>
      <c r="G42" s="99"/>
      <c r="H42" s="143"/>
      <c r="I42" s="104"/>
      <c r="J42" s="144">
        <v>6.3E-2</v>
      </c>
      <c r="K42" s="145">
        <f t="shared" si="1"/>
        <v>126</v>
      </c>
      <c r="L42" s="103"/>
      <c r="M42" s="104"/>
      <c r="N42" s="101"/>
      <c r="O42" s="146">
        <f t="shared" si="0"/>
        <v>1512</v>
      </c>
      <c r="T42"/>
    </row>
    <row r="43" spans="1:24" s="34" customFormat="1" ht="26.25" customHeight="1" thickBot="1" x14ac:dyDescent="0.25">
      <c r="A43" s="259" t="s">
        <v>75</v>
      </c>
      <c r="B43" s="261" t="s">
        <v>98</v>
      </c>
      <c r="C43" s="87">
        <v>3500</v>
      </c>
      <c r="D43" s="135" t="s">
        <v>76</v>
      </c>
      <c r="E43" s="89" t="s">
        <v>32</v>
      </c>
      <c r="F43" s="90"/>
      <c r="G43" s="136"/>
      <c r="H43" s="91"/>
      <c r="I43" s="94"/>
      <c r="J43" s="92"/>
      <c r="K43" s="142">
        <f t="shared" si="1"/>
        <v>0</v>
      </c>
      <c r="L43" s="93"/>
      <c r="M43" s="147">
        <v>6.3E-2</v>
      </c>
      <c r="N43" s="92"/>
      <c r="O43" s="148">
        <f t="shared" si="0"/>
        <v>441</v>
      </c>
      <c r="T43"/>
    </row>
    <row r="44" spans="1:24" s="34" customFormat="1" ht="28.5" customHeight="1" thickBot="1" x14ac:dyDescent="0.25">
      <c r="A44" s="259" t="s">
        <v>77</v>
      </c>
      <c r="B44" s="261" t="s">
        <v>2</v>
      </c>
      <c r="C44" s="87">
        <v>1500</v>
      </c>
      <c r="D44" s="135" t="s">
        <v>78</v>
      </c>
      <c r="E44" s="89" t="s">
        <v>32</v>
      </c>
      <c r="F44" s="90"/>
      <c r="G44" s="136"/>
      <c r="H44" s="91"/>
      <c r="I44" s="94"/>
      <c r="J44" s="228"/>
      <c r="K44" s="230">
        <f t="shared" si="1"/>
        <v>0</v>
      </c>
      <c r="L44" s="227">
        <v>0.84</v>
      </c>
      <c r="M44" s="94"/>
      <c r="N44" s="92"/>
      <c r="O44" s="229">
        <f t="shared" si="0"/>
        <v>3780</v>
      </c>
      <c r="T44"/>
    </row>
    <row r="45" spans="1:24" s="34" customFormat="1" ht="30.75" customHeight="1" thickBot="1" x14ac:dyDescent="0.25">
      <c r="A45" s="259" t="s">
        <v>79</v>
      </c>
      <c r="B45" s="261" t="s">
        <v>1</v>
      </c>
      <c r="C45" s="87">
        <v>750</v>
      </c>
      <c r="D45" s="135" t="s">
        <v>56</v>
      </c>
      <c r="E45" s="89" t="s">
        <v>32</v>
      </c>
      <c r="F45" s="90"/>
      <c r="G45" s="136"/>
      <c r="H45" s="91"/>
      <c r="I45" s="94"/>
      <c r="J45" s="92"/>
      <c r="K45" s="142">
        <f t="shared" si="1"/>
        <v>0</v>
      </c>
      <c r="L45" s="93"/>
      <c r="M45" s="147">
        <v>0.1575</v>
      </c>
      <c r="N45" s="137"/>
      <c r="O45" s="148">
        <f t="shared" si="0"/>
        <v>236.25</v>
      </c>
      <c r="T45"/>
    </row>
    <row r="46" spans="1:24" s="34" customFormat="1" ht="17.25" customHeight="1" thickBot="1" x14ac:dyDescent="0.25">
      <c r="A46" s="258" t="s">
        <v>80</v>
      </c>
      <c r="B46" s="260" t="s">
        <v>0</v>
      </c>
      <c r="C46" s="36">
        <v>685</v>
      </c>
      <c r="D46" s="110" t="s">
        <v>96</v>
      </c>
      <c r="E46" s="111" t="s">
        <v>30</v>
      </c>
      <c r="F46" s="112"/>
      <c r="G46" s="113"/>
      <c r="H46" s="113"/>
      <c r="I46" s="118"/>
      <c r="J46" s="149">
        <v>1.26E-2</v>
      </c>
      <c r="K46" s="150">
        <f t="shared" si="1"/>
        <v>8.6310000000000002</v>
      </c>
      <c r="L46" s="117"/>
      <c r="M46" s="118"/>
      <c r="N46" s="119"/>
      <c r="O46" s="151">
        <f t="shared" si="0"/>
        <v>103.572</v>
      </c>
      <c r="S46"/>
      <c r="T46"/>
      <c r="U46"/>
      <c r="V46"/>
      <c r="W46"/>
      <c r="X46"/>
    </row>
    <row r="47" spans="1:24" s="34" customFormat="1" ht="20.25" customHeight="1" thickTop="1" thickBot="1" x14ac:dyDescent="0.25">
      <c r="A47" s="152"/>
      <c r="B47" s="153"/>
      <c r="C47" s="154">
        <f>SUM(C7,C11,C14,C16,C19,C23,C24,C26,C28,C31,C34,C36,C38,C39,C40,C42,C43,C44,C45,C46)</f>
        <v>21183</v>
      </c>
      <c r="D47" s="153"/>
      <c r="E47" s="153"/>
      <c r="F47" s="155"/>
      <c r="G47" s="220">
        <f>ROUND(SUMPRODUCT($C6:$C46,G6:G46),4)</f>
        <v>10.053599999999999</v>
      </c>
      <c r="H47" s="156">
        <f>ROUND(SUMPRODUCT($C6:$C46,H6:H46),4)</f>
        <v>309.59339999999997</v>
      </c>
      <c r="I47" s="157">
        <f>ROUND(SUMPRODUCT($C6:$C46,I6:I46),4)</f>
        <v>32.049999999999997</v>
      </c>
      <c r="J47" s="158">
        <f>ROUND(SUMPRODUCT($C6:$C46,J6:J46),4)</f>
        <v>414.3775</v>
      </c>
      <c r="K47" s="159">
        <f>ROUND(SUM(K6:K46),4)</f>
        <v>7828.0406999999996</v>
      </c>
      <c r="L47" s="160">
        <f>ROUND(SUMPRODUCT($C6:$C46,L6:L46),4)</f>
        <v>1260</v>
      </c>
      <c r="M47" s="161">
        <f>ROUND(SUMPRODUCT($C6:$C46,M6:M46),4)</f>
        <v>716.83500000000004</v>
      </c>
      <c r="N47" s="226">
        <f>ROUND(SUMPRODUCT($C6:$C46,N6:N46),4)</f>
        <v>788.38199999999995</v>
      </c>
      <c r="O47" s="162">
        <f>ROUND(SUM(O6:O46),4)</f>
        <v>99938.540399999998</v>
      </c>
      <c r="Q47"/>
      <c r="R47"/>
      <c r="S47"/>
      <c r="T47"/>
      <c r="U47"/>
      <c r="V47"/>
      <c r="W47"/>
      <c r="X47"/>
    </row>
    <row r="48" spans="1:24" s="34" customFormat="1" ht="14.25" thickTop="1" thickBot="1" x14ac:dyDescent="0.25">
      <c r="A48" s="152"/>
      <c r="B48" s="153"/>
      <c r="C48" s="235"/>
      <c r="D48" s="153"/>
      <c r="E48" s="153"/>
      <c r="F48" s="155"/>
      <c r="G48" s="153"/>
      <c r="H48" s="153"/>
      <c r="I48" s="153"/>
      <c r="J48" s="163" t="s">
        <v>81</v>
      </c>
      <c r="K48" s="159">
        <f>ROUND(SUMPRODUCT(G3:J3,G47:J47),4)</f>
        <v>7828.0406999999996</v>
      </c>
      <c r="L48" s="153"/>
      <c r="M48" s="153"/>
      <c r="N48" s="163" t="s">
        <v>82</v>
      </c>
      <c r="O48" s="162">
        <f>ROUND((K48+(SUMPRODUCT(L3:N3,L47:N47)))*12,4)</f>
        <v>99938.540399999998</v>
      </c>
      <c r="Q48"/>
      <c r="R48"/>
      <c r="S48"/>
      <c r="T48"/>
      <c r="U48"/>
      <c r="V48"/>
      <c r="W48"/>
      <c r="X48"/>
    </row>
    <row r="49" spans="1:24" s="34" customFormat="1" ht="13.5" customHeight="1" thickTop="1" x14ac:dyDescent="0.2">
      <c r="A49" s="274" t="s">
        <v>83</v>
      </c>
      <c r="B49" s="275"/>
      <c r="C49" s="275"/>
      <c r="D49" s="275"/>
      <c r="E49" s="275"/>
      <c r="F49" s="164"/>
      <c r="G49" s="165"/>
      <c r="H49" s="165"/>
      <c r="I49" s="165"/>
      <c r="J49" s="166"/>
      <c r="K49" s="167"/>
      <c r="L49" s="165"/>
      <c r="M49" s="165"/>
      <c r="N49" s="166"/>
      <c r="O49" s="168"/>
      <c r="Q49"/>
      <c r="R49"/>
      <c r="S49"/>
      <c r="T49"/>
      <c r="U49"/>
      <c r="V49"/>
      <c r="W49"/>
      <c r="X49"/>
    </row>
    <row r="50" spans="1:24" s="34" customFormat="1" x14ac:dyDescent="0.2">
      <c r="A50" s="276"/>
      <c r="B50" s="277"/>
      <c r="C50" s="277"/>
      <c r="D50" s="277"/>
      <c r="E50" s="277"/>
      <c r="F50" s="169"/>
      <c r="G50" s="170"/>
      <c r="H50" s="170"/>
      <c r="I50" s="170"/>
      <c r="J50" s="171"/>
      <c r="K50" s="172"/>
      <c r="L50" s="170"/>
      <c r="M50" s="170"/>
      <c r="N50" s="171"/>
      <c r="O50" s="173"/>
      <c r="Q50"/>
      <c r="R50"/>
      <c r="S50"/>
      <c r="T50"/>
      <c r="U50"/>
      <c r="V50"/>
      <c r="W50"/>
      <c r="X50"/>
    </row>
    <row r="51" spans="1:24" s="34" customFormat="1" ht="6.75" customHeight="1" x14ac:dyDescent="0.2">
      <c r="A51" s="305" t="s">
        <v>112</v>
      </c>
      <c r="B51" s="277"/>
      <c r="C51" s="277"/>
      <c r="D51" s="277"/>
      <c r="E51" s="277"/>
      <c r="F51" s="169"/>
      <c r="G51" s="170"/>
      <c r="H51" s="170"/>
      <c r="I51" s="170"/>
      <c r="J51" s="171"/>
      <c r="K51" s="172"/>
      <c r="L51" s="170"/>
      <c r="M51" s="170"/>
      <c r="N51" s="171"/>
      <c r="O51" s="173"/>
      <c r="Q51"/>
      <c r="R51"/>
      <c r="S51"/>
      <c r="T51"/>
      <c r="U51"/>
      <c r="V51"/>
      <c r="W51"/>
      <c r="X51"/>
    </row>
    <row r="52" spans="1:24" s="34" customFormat="1" ht="17.25" customHeight="1" thickBot="1" x14ac:dyDescent="0.25">
      <c r="A52" s="278"/>
      <c r="B52" s="279"/>
      <c r="C52" s="279"/>
      <c r="D52" s="279"/>
      <c r="E52" s="279"/>
      <c r="F52" s="174"/>
      <c r="G52" s="175"/>
      <c r="H52" s="175"/>
      <c r="I52" s="175"/>
      <c r="J52" s="176"/>
      <c r="K52" s="177"/>
      <c r="L52" s="175"/>
      <c r="M52" s="175"/>
      <c r="N52" s="176"/>
      <c r="O52" s="178"/>
      <c r="Q52"/>
      <c r="R52"/>
      <c r="S52"/>
      <c r="T52"/>
      <c r="U52"/>
      <c r="V52"/>
      <c r="W52"/>
      <c r="X52"/>
    </row>
    <row r="53" spans="1:24" s="34" customFormat="1" ht="30" customHeight="1" thickTop="1" x14ac:dyDescent="0.2">
      <c r="A53" s="179" t="s">
        <v>86</v>
      </c>
      <c r="B53" s="180" t="s">
        <v>97</v>
      </c>
      <c r="C53" s="236"/>
      <c r="D53" s="181"/>
      <c r="E53" s="181"/>
      <c r="F53" s="182"/>
      <c r="G53" s="243">
        <v>1</v>
      </c>
      <c r="H53" s="215">
        <v>42.25</v>
      </c>
      <c r="I53" s="280" t="s">
        <v>113</v>
      </c>
      <c r="J53" s="281"/>
      <c r="K53" s="183">
        <f t="shared" ref="K53:K57" si="2">H53*22</f>
        <v>929.5</v>
      </c>
      <c r="L53" s="282" t="s">
        <v>114</v>
      </c>
      <c r="M53" s="283"/>
      <c r="N53" s="281"/>
      <c r="O53" s="184">
        <f>ROUND(K53*14,2)</f>
        <v>13013</v>
      </c>
    </row>
    <row r="54" spans="1:24" s="34" customFormat="1" ht="30" customHeight="1" x14ac:dyDescent="0.2">
      <c r="A54" s="185" t="s">
        <v>86</v>
      </c>
      <c r="B54" s="186" t="s">
        <v>97</v>
      </c>
      <c r="C54" s="237"/>
      <c r="D54" s="187"/>
      <c r="E54" s="187"/>
      <c r="F54" s="188"/>
      <c r="G54" s="244">
        <f t="shared" ref="G54:G57" si="3">8/8</f>
        <v>1</v>
      </c>
      <c r="H54" s="216">
        <v>42.25</v>
      </c>
      <c r="I54" s="270"/>
      <c r="J54" s="271"/>
      <c r="K54" s="189">
        <f t="shared" si="2"/>
        <v>929.5</v>
      </c>
      <c r="L54" s="272"/>
      <c r="M54" s="273"/>
      <c r="N54" s="271"/>
      <c r="O54" s="190">
        <f>ROUND(K54*14,2)</f>
        <v>13013</v>
      </c>
      <c r="Q54" s="191"/>
    </row>
    <row r="55" spans="1:24" s="34" customFormat="1" ht="30" customHeight="1" x14ac:dyDescent="0.2">
      <c r="A55" s="185" t="s">
        <v>86</v>
      </c>
      <c r="B55" s="186" t="s">
        <v>110</v>
      </c>
      <c r="C55" s="237"/>
      <c r="D55" s="187"/>
      <c r="E55" s="187"/>
      <c r="F55" s="188"/>
      <c r="G55" s="244">
        <f t="shared" si="3"/>
        <v>1</v>
      </c>
      <c r="H55" s="216">
        <v>42.25</v>
      </c>
      <c r="I55" s="270"/>
      <c r="J55" s="271"/>
      <c r="K55" s="189">
        <f t="shared" si="2"/>
        <v>929.5</v>
      </c>
      <c r="L55" s="272"/>
      <c r="M55" s="273"/>
      <c r="N55" s="271"/>
      <c r="O55" s="190">
        <f>ROUND(K55*14,2)</f>
        <v>13013</v>
      </c>
      <c r="Q55" s="191"/>
    </row>
    <row r="56" spans="1:24" s="34" customFormat="1" ht="30" customHeight="1" x14ac:dyDescent="0.2">
      <c r="A56" s="185" t="s">
        <v>86</v>
      </c>
      <c r="B56" s="186" t="s">
        <v>108</v>
      </c>
      <c r="C56" s="237"/>
      <c r="D56" s="187"/>
      <c r="E56" s="187"/>
      <c r="F56" s="188"/>
      <c r="G56" s="244">
        <f t="shared" si="3"/>
        <v>1</v>
      </c>
      <c r="H56" s="216">
        <v>42.25</v>
      </c>
      <c r="I56" s="270"/>
      <c r="J56" s="271"/>
      <c r="K56" s="189">
        <f t="shared" si="2"/>
        <v>929.5</v>
      </c>
      <c r="L56" s="272"/>
      <c r="M56" s="273"/>
      <c r="N56" s="271"/>
      <c r="O56" s="190">
        <f>ROUND(K56*14,2)</f>
        <v>13013</v>
      </c>
      <c r="Q56" s="191"/>
    </row>
    <row r="57" spans="1:24" s="34" customFormat="1" ht="30" customHeight="1" thickBot="1" x14ac:dyDescent="0.25">
      <c r="A57" s="192" t="s">
        <v>86</v>
      </c>
      <c r="B57" s="193" t="s">
        <v>109</v>
      </c>
      <c r="C57" s="238"/>
      <c r="D57" s="194"/>
      <c r="E57" s="194"/>
      <c r="F57" s="195"/>
      <c r="G57" s="245">
        <f t="shared" si="3"/>
        <v>1</v>
      </c>
      <c r="H57" s="217">
        <v>42.25</v>
      </c>
      <c r="I57" s="267"/>
      <c r="J57" s="268"/>
      <c r="K57" s="196">
        <f t="shared" si="2"/>
        <v>929.5</v>
      </c>
      <c r="L57" s="269"/>
      <c r="M57" s="269"/>
      <c r="N57" s="269"/>
      <c r="O57" s="197">
        <f>ROUND(K57*14,2)</f>
        <v>13013</v>
      </c>
      <c r="S57" s="191"/>
    </row>
    <row r="58" spans="1:24" s="34" customFormat="1" ht="19.5" thickTop="1" thickBot="1" x14ac:dyDescent="0.25">
      <c r="A58" s="170"/>
      <c r="B58" s="170"/>
      <c r="C58" s="239"/>
      <c r="D58" s="170"/>
      <c r="E58" s="170"/>
      <c r="F58" s="170"/>
      <c r="G58" s="170"/>
      <c r="H58" s="170"/>
      <c r="I58" s="170"/>
      <c r="J58" s="171" t="s">
        <v>84</v>
      </c>
      <c r="K58" s="198">
        <f>ROUND(SUM(K48,K53:K57),2)</f>
        <v>12475.54</v>
      </c>
      <c r="L58" s="165"/>
      <c r="M58" s="165"/>
      <c r="N58" s="166" t="s">
        <v>85</v>
      </c>
      <c r="O58" s="199">
        <f>ROUND(SUM(O48,O53:O57),2)</f>
        <v>165003.54</v>
      </c>
      <c r="Q58" s="200"/>
      <c r="R58" s="201"/>
      <c r="T58" s="200"/>
      <c r="V58"/>
      <c r="W58"/>
      <c r="X58"/>
    </row>
    <row r="59" spans="1:24" s="202" customFormat="1" ht="15.75" thickTop="1" x14ac:dyDescent="0.2">
      <c r="C59" s="240"/>
      <c r="J59" s="203"/>
      <c r="K59" s="204"/>
      <c r="L59" s="205"/>
      <c r="M59" s="205"/>
      <c r="N59" s="206"/>
      <c r="O59"/>
      <c r="P59"/>
      <c r="Q59"/>
      <c r="R59"/>
      <c r="S59" s="207"/>
      <c r="T59" s="200"/>
      <c r="U59" s="207"/>
      <c r="V59" s="207"/>
      <c r="W59" s="207"/>
      <c r="X59" s="207"/>
    </row>
    <row r="60" spans="1:24" s="202" customFormat="1" ht="15" x14ac:dyDescent="0.2">
      <c r="C60" s="240"/>
      <c r="J60" s="203"/>
      <c r="K60" s="204"/>
      <c r="L60" s="205"/>
      <c r="M60" s="205"/>
      <c r="N60" s="206"/>
      <c r="O60" s="208"/>
      <c r="P60"/>
      <c r="Q60"/>
      <c r="R60"/>
      <c r="S60"/>
      <c r="T60" s="200"/>
      <c r="U60" s="207"/>
      <c r="V60" s="207"/>
      <c r="W60" s="207"/>
      <c r="X60" s="207"/>
    </row>
    <row r="61" spans="1:24" x14ac:dyDescent="0.2">
      <c r="A61" s="207"/>
      <c r="B61" s="207"/>
      <c r="C61" s="262"/>
      <c r="D61" s="207"/>
      <c r="E61" s="207"/>
      <c r="F61" s="207"/>
      <c r="G61" s="207"/>
      <c r="H61" s="207"/>
      <c r="I61" s="207"/>
      <c r="J61" s="207"/>
    </row>
    <row r="62" spans="1:24" x14ac:dyDescent="0.2">
      <c r="A62" s="207"/>
      <c r="B62" s="207"/>
      <c r="C62" s="262"/>
      <c r="D62" s="207"/>
      <c r="E62" s="207"/>
      <c r="F62" s="207"/>
      <c r="G62" s="207"/>
      <c r="H62" s="263"/>
      <c r="I62" s="264"/>
      <c r="J62" s="207"/>
    </row>
    <row r="63" spans="1:24" x14ac:dyDescent="0.2">
      <c r="A63" s="207"/>
      <c r="B63" s="207"/>
      <c r="C63" s="262"/>
      <c r="D63" s="207"/>
      <c r="E63" s="207"/>
      <c r="F63" s="207"/>
      <c r="G63" s="264"/>
      <c r="H63" s="263"/>
      <c r="I63" s="264"/>
      <c r="J63" s="264"/>
      <c r="K63" s="264"/>
      <c r="L63" s="264"/>
    </row>
    <row r="64" spans="1:24" x14ac:dyDescent="0.2">
      <c r="A64" s="207"/>
      <c r="B64" s="207"/>
      <c r="C64" s="262"/>
      <c r="D64" s="207"/>
      <c r="E64" s="207"/>
      <c r="F64" s="207"/>
      <c r="G64" s="207"/>
      <c r="H64" s="207"/>
      <c r="I64" s="207"/>
      <c r="J64" s="207"/>
    </row>
    <row r="65" spans="1:10" x14ac:dyDescent="0.2">
      <c r="A65" s="207"/>
      <c r="B65" s="207"/>
      <c r="C65" s="262"/>
      <c r="D65" s="207"/>
      <c r="E65" s="265"/>
      <c r="F65" s="207"/>
      <c r="G65" s="265"/>
      <c r="H65" s="265"/>
      <c r="I65" s="207"/>
      <c r="J65" s="207"/>
    </row>
    <row r="66" spans="1:10" x14ac:dyDescent="0.2">
      <c r="A66" s="207"/>
      <c r="B66" s="207"/>
      <c r="C66" s="262"/>
      <c r="D66" s="207"/>
      <c r="E66" s="207"/>
      <c r="F66" s="207"/>
      <c r="G66" s="207"/>
      <c r="H66" s="207"/>
      <c r="I66" s="207"/>
      <c r="J66" s="207"/>
    </row>
    <row r="67" spans="1:10" x14ac:dyDescent="0.2">
      <c r="A67" s="207"/>
      <c r="B67" s="207"/>
      <c r="C67" s="262"/>
      <c r="D67" s="207"/>
      <c r="E67" s="207"/>
      <c r="F67" s="207"/>
      <c r="G67" s="207"/>
      <c r="H67" s="207"/>
      <c r="I67" s="207"/>
      <c r="J67" s="207"/>
    </row>
    <row r="68" spans="1:10" x14ac:dyDescent="0.2">
      <c r="A68" s="207"/>
      <c r="B68" s="207"/>
      <c r="C68" s="262"/>
      <c r="D68" s="207"/>
      <c r="E68" s="207"/>
      <c r="F68" s="207"/>
      <c r="G68" s="207"/>
      <c r="H68" s="207"/>
      <c r="I68" s="207"/>
      <c r="J68" s="207"/>
    </row>
    <row r="69" spans="1:10" x14ac:dyDescent="0.2">
      <c r="A69" s="207"/>
      <c r="B69" s="207"/>
      <c r="C69" s="262"/>
      <c r="D69" s="207"/>
      <c r="E69" s="207"/>
      <c r="F69" s="207"/>
      <c r="G69" s="207"/>
      <c r="H69" s="207"/>
      <c r="I69" s="207"/>
      <c r="J69" s="207"/>
    </row>
  </sheetData>
  <sheetProtection formatColumns="0"/>
  <protectedRanges>
    <protectedRange sqref="A59:O63" name="Range4"/>
    <protectedRange sqref="G53:H57" name="Range3"/>
    <protectedRange sqref="L6:N46" name="Range2"/>
    <protectedRange sqref="G6:J46" name="Range1"/>
  </protectedRanges>
  <mergeCells count="43">
    <mergeCell ref="I57:J57"/>
    <mergeCell ref="L57:N57"/>
    <mergeCell ref="I55:J55"/>
    <mergeCell ref="L55:N55"/>
    <mergeCell ref="I56:J56"/>
    <mergeCell ref="L56:N56"/>
    <mergeCell ref="A49:E50"/>
    <mergeCell ref="A51:E52"/>
    <mergeCell ref="I53:J53"/>
    <mergeCell ref="L53:N53"/>
    <mergeCell ref="I54:J54"/>
    <mergeCell ref="L54:N54"/>
    <mergeCell ref="A33:A35"/>
    <mergeCell ref="B33:B35"/>
    <mergeCell ref="A36:A37"/>
    <mergeCell ref="B36:B37"/>
    <mergeCell ref="A40:A41"/>
    <mergeCell ref="B40:B41"/>
    <mergeCell ref="A25:A27"/>
    <mergeCell ref="B25:B27"/>
    <mergeCell ref="A28:A29"/>
    <mergeCell ref="B28:B29"/>
    <mergeCell ref="A30:A32"/>
    <mergeCell ref="B30:B32"/>
    <mergeCell ref="A16:A18"/>
    <mergeCell ref="B16:B18"/>
    <mergeCell ref="A19:A21"/>
    <mergeCell ref="B19:B21"/>
    <mergeCell ref="A22:A23"/>
    <mergeCell ref="B22:B23"/>
    <mergeCell ref="A6:A8"/>
    <mergeCell ref="B6:B8"/>
    <mergeCell ref="A9:A12"/>
    <mergeCell ref="B9:B12"/>
    <mergeCell ref="A13:A15"/>
    <mergeCell ref="B13:B15"/>
    <mergeCell ref="A2:E3"/>
    <mergeCell ref="K3:K5"/>
    <mergeCell ref="O3:O5"/>
    <mergeCell ref="A4:E4"/>
    <mergeCell ref="D5:E5"/>
    <mergeCell ref="H5:J5"/>
    <mergeCell ref="L5:N5"/>
  </mergeCells>
  <conditionalFormatting sqref="O6:O9 K6:K9 K18:K46 O18:O45 K11:K16 O11:O16">
    <cfRule type="cellIs" dxfId="3" priority="4" stopIfTrue="1" operator="notEqual">
      <formula>0</formula>
    </cfRule>
  </conditionalFormatting>
  <conditionalFormatting sqref="O17">
    <cfRule type="cellIs" dxfId="2" priority="3" stopIfTrue="1" operator="notEqual">
      <formula>0</formula>
    </cfRule>
  </conditionalFormatting>
  <conditionalFormatting sqref="K17">
    <cfRule type="cellIs" dxfId="1" priority="2" stopIfTrue="1" operator="notEqual">
      <formula>0</formula>
    </cfRule>
  </conditionalFormatting>
  <conditionalFormatting sqref="O10 K10">
    <cfRule type="cellIs" dxfId="0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&amp;C&amp;"Arial,Πλάγια"&amp;11ΠΙΝΑΚΑΣ Δ2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Πίνακας Δ2</vt:lpstr>
      <vt:lpstr>Πίνακας Δ3</vt:lpstr>
      <vt:lpstr>'Πίνακας Δ2'!Print_Area</vt:lpstr>
      <vt:lpstr>'Πίνακας Δ3'!Print_Area</vt:lpstr>
      <vt:lpstr>'Πίνακας Δ2'!Print_Titles</vt:lpstr>
      <vt:lpstr>'Πίνακας Δ3'!Print_Titles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Vrakatselis</dc:creator>
  <cp:lastModifiedBy>Vasileia Giannakopoulou</cp:lastModifiedBy>
  <cp:lastPrinted>2018-09-12T05:31:13Z</cp:lastPrinted>
  <dcterms:created xsi:type="dcterms:W3CDTF">2013-09-13T04:55:35Z</dcterms:created>
  <dcterms:modified xsi:type="dcterms:W3CDTF">2018-11-02T10:15:47Z</dcterms:modified>
  <cp:contentStatus/>
</cp:coreProperties>
</file>